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95" yWindow="270" windowWidth="20730" windowHeight="91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AB31" i="1"/>
  <c r="AU35"/>
  <c r="AT34"/>
  <c r="AE34"/>
  <c r="AF34" s="1"/>
  <c r="AU34" s="1"/>
  <c r="AE33"/>
  <c r="AF33" s="1"/>
  <c r="AE32"/>
  <c r="AF32" s="1"/>
  <c r="AE31"/>
  <c r="AF31" s="1"/>
  <c r="AS33"/>
  <c r="AT33" s="1"/>
  <c r="AS32"/>
  <c r="AT32" s="1"/>
  <c r="AS31"/>
  <c r="AS30"/>
  <c r="AT30" s="1"/>
  <c r="AS29"/>
  <c r="AT29" s="1"/>
  <c r="AS28"/>
  <c r="AT28" s="1"/>
  <c r="AS27"/>
  <c r="AS26"/>
  <c r="AT26" s="1"/>
  <c r="AS25"/>
  <c r="AT25" s="1"/>
  <c r="AS24"/>
  <c r="AT24" s="1"/>
  <c r="AS23"/>
  <c r="AS22"/>
  <c r="AT22" s="1"/>
  <c r="AS21"/>
  <c r="AT21" s="1"/>
  <c r="AS20"/>
  <c r="AT20" s="1"/>
  <c r="AS19"/>
  <c r="AS18"/>
  <c r="AT18" s="1"/>
  <c r="AS17"/>
  <c r="AT17" s="1"/>
  <c r="AS3"/>
  <c r="AT3" s="1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U32" l="1"/>
  <c r="AT19"/>
  <c r="AT23"/>
  <c r="AT27"/>
  <c r="AT31"/>
  <c r="AU33"/>
  <c r="Y27"/>
  <c r="AU27" s="1"/>
  <c r="Y19"/>
  <c r="AU19" s="1"/>
  <c r="Y9"/>
  <c r="AB30"/>
  <c r="AE30" s="1"/>
  <c r="AF30" s="1"/>
  <c r="AB29"/>
  <c r="AE29" s="1"/>
  <c r="AF29" s="1"/>
  <c r="AB28"/>
  <c r="AE28" s="1"/>
  <c r="AF28" s="1"/>
  <c r="AB27"/>
  <c r="AE27" s="1"/>
  <c r="AF27" s="1"/>
  <c r="AB26"/>
  <c r="AE26" s="1"/>
  <c r="AF26" s="1"/>
  <c r="AB25"/>
  <c r="AE25" s="1"/>
  <c r="AF25" s="1"/>
  <c r="AB24"/>
  <c r="AE24" s="1"/>
  <c r="AF24" s="1"/>
  <c r="AB23"/>
  <c r="AE23" s="1"/>
  <c r="AF23" s="1"/>
  <c r="AB22"/>
  <c r="AE22" s="1"/>
  <c r="AF22" s="1"/>
  <c r="AB21"/>
  <c r="AE21" s="1"/>
  <c r="AF21" s="1"/>
  <c r="AB20"/>
  <c r="AE20" s="1"/>
  <c r="AF20" s="1"/>
  <c r="AB19"/>
  <c r="AE19" s="1"/>
  <c r="AF19" s="1"/>
  <c r="AB18"/>
  <c r="AE18" s="1"/>
  <c r="AF18" s="1"/>
  <c r="AB17"/>
  <c r="AE17" s="1"/>
  <c r="AF17" s="1"/>
  <c r="AB16"/>
  <c r="AE16" s="1"/>
  <c r="AF16" s="1"/>
  <c r="AB15"/>
  <c r="AE15" s="1"/>
  <c r="AF15" s="1"/>
  <c r="AB14"/>
  <c r="AE14" s="1"/>
  <c r="AF14" s="1"/>
  <c r="AB13"/>
  <c r="AE13" s="1"/>
  <c r="AF13" s="1"/>
  <c r="AB12"/>
  <c r="AE12" s="1"/>
  <c r="AF12" s="1"/>
  <c r="AB11"/>
  <c r="AE11" s="1"/>
  <c r="AF11" s="1"/>
  <c r="AB10"/>
  <c r="AE10" s="1"/>
  <c r="AF10" s="1"/>
  <c r="AB9"/>
  <c r="AE9" s="1"/>
  <c r="AF9" s="1"/>
  <c r="AB8"/>
  <c r="AE8" s="1"/>
  <c r="AF8" s="1"/>
  <c r="AB7"/>
  <c r="AE7" s="1"/>
  <c r="AF7" s="1"/>
  <c r="AB6"/>
  <c r="AE6" s="1"/>
  <c r="AF6" s="1"/>
  <c r="AB5"/>
  <c r="AE5" s="1"/>
  <c r="AF5" s="1"/>
  <c r="AB4"/>
  <c r="AE4" s="1"/>
  <c r="AF4" s="1"/>
  <c r="AB3"/>
  <c r="AE3" s="1"/>
  <c r="AF3" s="1"/>
  <c r="X31"/>
  <c r="Y31" s="1"/>
  <c r="AU31" s="1"/>
  <c r="X30"/>
  <c r="Y30" s="1"/>
  <c r="X29"/>
  <c r="Y29" s="1"/>
  <c r="X28"/>
  <c r="Y28" s="1"/>
  <c r="X27"/>
  <c r="X26"/>
  <c r="Y26" s="1"/>
  <c r="X25"/>
  <c r="Y25" s="1"/>
  <c r="X24"/>
  <c r="Y24" s="1"/>
  <c r="X23"/>
  <c r="Y23" s="1"/>
  <c r="AU23" s="1"/>
  <c r="X22"/>
  <c r="Y22" s="1"/>
  <c r="X21"/>
  <c r="Y21" s="1"/>
  <c r="X20"/>
  <c r="Y20" s="1"/>
  <c r="X19"/>
  <c r="X18"/>
  <c r="Y18" s="1"/>
  <c r="X17"/>
  <c r="Y17" s="1"/>
  <c r="X3"/>
  <c r="Y3" s="1"/>
  <c r="M26"/>
  <c r="M18"/>
  <c r="M10"/>
  <c r="L31"/>
  <c r="M31" s="1"/>
  <c r="L3"/>
  <c r="M3" s="1"/>
  <c r="L4"/>
  <c r="M4" s="1"/>
  <c r="L30"/>
  <c r="M30" s="1"/>
  <c r="L29"/>
  <c r="M29" s="1"/>
  <c r="L28"/>
  <c r="M28" s="1"/>
  <c r="L27"/>
  <c r="M27" s="1"/>
  <c r="L26"/>
  <c r="L25"/>
  <c r="M25" s="1"/>
  <c r="L24"/>
  <c r="M24" s="1"/>
  <c r="L23"/>
  <c r="M23" s="1"/>
  <c r="L22"/>
  <c r="M22" s="1"/>
  <c r="L21"/>
  <c r="M21" s="1"/>
  <c r="L20"/>
  <c r="M20" s="1"/>
  <c r="L19"/>
  <c r="M19" s="1"/>
  <c r="L18"/>
  <c r="L17"/>
  <c r="M17" s="1"/>
  <c r="L16"/>
  <c r="M16" s="1"/>
  <c r="L15"/>
  <c r="M15" s="1"/>
  <c r="L14"/>
  <c r="M14" s="1"/>
  <c r="L13"/>
  <c r="M13" s="1"/>
  <c r="L12"/>
  <c r="M12" s="1"/>
  <c r="L11"/>
  <c r="M11" s="1"/>
  <c r="L10"/>
  <c r="L9"/>
  <c r="M9" s="1"/>
  <c r="L8"/>
  <c r="M8" s="1"/>
  <c r="L7"/>
  <c r="M7" s="1"/>
  <c r="L6"/>
  <c r="M6" s="1"/>
  <c r="L5"/>
  <c r="M5" s="1"/>
  <c r="AS16"/>
  <c r="AS15"/>
  <c r="AS14"/>
  <c r="AS13"/>
  <c r="AS12"/>
  <c r="AS11"/>
  <c r="AS10"/>
  <c r="AS9"/>
  <c r="AS8"/>
  <c r="AS6"/>
  <c r="AS5"/>
  <c r="AS4"/>
  <c r="X4"/>
  <c r="Y4" s="1"/>
  <c r="X5"/>
  <c r="Y5" s="1"/>
  <c r="X6"/>
  <c r="Y6" s="1"/>
  <c r="X7"/>
  <c r="Y7" s="1"/>
  <c r="AS7"/>
  <c r="X8"/>
  <c r="Y8" s="1"/>
  <c r="X9"/>
  <c r="X10"/>
  <c r="Y10" s="1"/>
  <c r="X11"/>
  <c r="Y11" s="1"/>
  <c r="X12"/>
  <c r="Y12" s="1"/>
  <c r="X13"/>
  <c r="Y13" s="1"/>
  <c r="X14"/>
  <c r="Y14" s="1"/>
  <c r="X15"/>
  <c r="Y15" s="1"/>
  <c r="X16"/>
  <c r="Y16" s="1"/>
  <c r="AU24" l="1"/>
  <c r="AU21"/>
  <c r="AU18"/>
  <c r="AU26"/>
  <c r="AU30"/>
  <c r="AU28"/>
  <c r="AU22"/>
  <c r="AU20"/>
  <c r="AU3"/>
  <c r="AU17"/>
  <c r="AU25"/>
  <c r="AU29"/>
  <c r="AT9"/>
  <c r="AU9"/>
  <c r="AU7"/>
  <c r="AT7"/>
  <c r="AT8"/>
  <c r="AU8"/>
  <c r="AT12"/>
  <c r="AU12"/>
  <c r="AT16"/>
  <c r="AU16"/>
  <c r="AU11"/>
  <c r="AT11"/>
  <c r="AT6"/>
  <c r="AU6"/>
  <c r="AU15"/>
  <c r="AT15"/>
  <c r="AT5"/>
  <c r="AU5"/>
  <c r="AT10"/>
  <c r="AU10"/>
  <c r="AT14"/>
  <c r="AU14"/>
  <c r="AT4"/>
  <c r="AU4"/>
  <c r="AT13"/>
  <c r="AU13"/>
</calcChain>
</file>

<file path=xl/sharedStrings.xml><?xml version="1.0" encoding="utf-8"?>
<sst xmlns="http://schemas.openxmlformats.org/spreadsheetml/2006/main" count="53" uniqueCount="30">
  <si>
    <t>Sum</t>
  </si>
  <si>
    <t>%</t>
  </si>
  <si>
    <t xml:space="preserve">Midterm2 </t>
  </si>
  <si>
    <t>Quiz4</t>
  </si>
  <si>
    <t>Final</t>
  </si>
  <si>
    <t>ID Number</t>
  </si>
  <si>
    <t>Quiz 2 max 100</t>
  </si>
  <si>
    <t>Quiz 1 max 100</t>
  </si>
  <si>
    <t>Midterm 1</t>
  </si>
  <si>
    <t>max</t>
  </si>
  <si>
    <t>Quiz 3 max 100</t>
  </si>
  <si>
    <t>SUM</t>
  </si>
  <si>
    <t>max 30</t>
  </si>
  <si>
    <t>Quiz4%</t>
  </si>
  <si>
    <t>Homeworks</t>
  </si>
  <si>
    <t>max 100</t>
  </si>
  <si>
    <t>Quizzes altogether</t>
  </si>
  <si>
    <t>Quiz %</t>
  </si>
  <si>
    <t>Total score in %</t>
  </si>
  <si>
    <t>Grade</t>
  </si>
  <si>
    <t>A</t>
  </si>
  <si>
    <t>A+</t>
  </si>
  <si>
    <t>F</t>
  </si>
  <si>
    <t>Final %</t>
  </si>
  <si>
    <t>D</t>
  </si>
  <si>
    <t>A-</t>
  </si>
  <si>
    <t>B</t>
  </si>
  <si>
    <t>B+</t>
  </si>
  <si>
    <t>C+</t>
  </si>
  <si>
    <t>C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</si>
</sst>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8">
    <font>
      <sz val="10"/>
      <name val="Arial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i/>
      <sz val="9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3" tint="-0.24994659260841701"/>
      </right>
      <top style="thin">
        <color indexed="64"/>
      </top>
      <bottom style="thin">
        <color indexed="64"/>
      </bottom>
      <diagonal/>
    </border>
    <border>
      <left/>
      <right style="thick">
        <color indexed="21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1" fontId="0" fillId="0" borderId="0" xfId="0" applyNumberFormat="1" applyAlignment="1">
      <alignment horizontal="right"/>
    </xf>
    <xf numFmtId="1" fontId="0" fillId="0" borderId="0" xfId="0" applyNumberFormat="1"/>
    <xf numFmtId="0" fontId="0" fillId="0" borderId="0" xfId="0" applyBorder="1"/>
    <xf numFmtId="1" fontId="2" fillId="0" borderId="0" xfId="0" applyNumberFormat="1" applyFont="1" applyBorder="1" applyAlignment="1">
      <alignment horizontal="right"/>
    </xf>
    <xf numFmtId="0" fontId="2" fillId="0" borderId="0" xfId="0" applyFont="1" applyBorder="1"/>
    <xf numFmtId="1" fontId="0" fillId="0" borderId="0" xfId="0" applyNumberFormat="1" applyBorder="1"/>
    <xf numFmtId="0" fontId="0" fillId="0" borderId="1" xfId="0" applyBorder="1"/>
    <xf numFmtId="1" fontId="0" fillId="0" borderId="1" xfId="0" applyNumberFormat="1" applyFill="1" applyBorder="1" applyAlignment="1">
      <alignment horizontal="right"/>
    </xf>
    <xf numFmtId="0" fontId="2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0" fontId="0" fillId="0" borderId="1" xfId="0" applyFill="1" applyBorder="1"/>
    <xf numFmtId="1" fontId="2" fillId="0" borderId="1" xfId="0" applyNumberFormat="1" applyFont="1" applyFill="1" applyBorder="1" applyAlignment="1">
      <alignment horizontal="right"/>
    </xf>
    <xf numFmtId="1" fontId="0" fillId="0" borderId="1" xfId="0" applyNumberFormat="1" applyFill="1" applyBorder="1"/>
    <xf numFmtId="1" fontId="4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/>
    <xf numFmtId="0" fontId="2" fillId="0" borderId="1" xfId="0" applyFont="1" applyBorder="1"/>
    <xf numFmtId="0" fontId="2" fillId="0" borderId="1" xfId="0" applyFont="1" applyFill="1" applyBorder="1"/>
    <xf numFmtId="1" fontId="2" fillId="0" borderId="1" xfId="0" applyNumberFormat="1" applyFont="1" applyBorder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0" fillId="0" borderId="0" xfId="0" applyFont="1" applyFill="1" applyBorder="1"/>
    <xf numFmtId="165" fontId="0" fillId="0" borderId="0" xfId="0" applyNumberFormat="1" applyBorder="1"/>
    <xf numFmtId="165" fontId="2" fillId="0" borderId="1" xfId="0" applyNumberFormat="1" applyFont="1" applyFill="1" applyBorder="1"/>
    <xf numFmtId="165" fontId="3" fillId="0" borderId="1" xfId="0" applyNumberFormat="1" applyFont="1" applyFill="1" applyBorder="1" applyAlignment="1">
      <alignment horizontal="center"/>
    </xf>
    <xf numFmtId="165" fontId="0" fillId="0" borderId="1" xfId="0" applyNumberFormat="1" applyBorder="1"/>
    <xf numFmtId="165" fontId="0" fillId="0" borderId="0" xfId="0" applyNumberFormat="1"/>
    <xf numFmtId="1" fontId="3" fillId="0" borderId="1" xfId="0" applyNumberFormat="1" applyFont="1" applyFill="1" applyBorder="1" applyAlignment="1"/>
    <xf numFmtId="1" fontId="2" fillId="0" borderId="1" xfId="0" applyNumberFormat="1" applyFont="1" applyBorder="1" applyAlignment="1"/>
    <xf numFmtId="0" fontId="2" fillId="0" borderId="2" xfId="0" applyFont="1" applyFill="1" applyBorder="1"/>
    <xf numFmtId="164" fontId="2" fillId="0" borderId="2" xfId="0" applyNumberFormat="1" applyFont="1" applyFill="1" applyBorder="1" applyAlignment="1"/>
    <xf numFmtId="0" fontId="2" fillId="0" borderId="2" xfId="0" applyFont="1" applyBorder="1"/>
    <xf numFmtId="2" fontId="2" fillId="0" borderId="0" xfId="0" applyNumberFormat="1" applyFont="1"/>
    <xf numFmtId="2" fontId="2" fillId="0" borderId="2" xfId="0" applyNumberFormat="1" applyFont="1" applyFill="1" applyBorder="1"/>
    <xf numFmtId="2" fontId="3" fillId="0" borderId="2" xfId="0" applyNumberFormat="1" applyFont="1" applyFill="1" applyBorder="1" applyAlignment="1">
      <alignment horizontal="center"/>
    </xf>
    <xf numFmtId="2" fontId="2" fillId="0" borderId="2" xfId="0" applyNumberFormat="1" applyFont="1" applyBorder="1"/>
    <xf numFmtId="2" fontId="0" fillId="0" borderId="0" xfId="0" applyNumberFormat="1"/>
    <xf numFmtId="2" fontId="2" fillId="0" borderId="1" xfId="0" applyNumberFormat="1" applyFont="1" applyFill="1" applyBorder="1"/>
    <xf numFmtId="2" fontId="2" fillId="0" borderId="1" xfId="0" applyNumberFormat="1" applyFont="1" applyFill="1" applyBorder="1" applyAlignment="1"/>
    <xf numFmtId="2" fontId="2" fillId="0" borderId="1" xfId="0" applyNumberFormat="1" applyFont="1" applyBorder="1"/>
    <xf numFmtId="0" fontId="0" fillId="0" borderId="2" xfId="0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0" fontId="0" fillId="3" borderId="0" xfId="0" applyFill="1"/>
    <xf numFmtId="2" fontId="2" fillId="3" borderId="0" xfId="0" applyNumberFormat="1" applyFont="1" applyFill="1"/>
    <xf numFmtId="0" fontId="2" fillId="3" borderId="1" xfId="0" applyFont="1" applyFill="1" applyBorder="1"/>
    <xf numFmtId="0" fontId="2" fillId="3" borderId="2" xfId="0" applyFont="1" applyFill="1" applyBorder="1"/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/>
    <xf numFmtId="0" fontId="2" fillId="3" borderId="1" xfId="0" applyFont="1" applyFill="1" applyBorder="1" applyAlignment="1"/>
    <xf numFmtId="0" fontId="0" fillId="3" borderId="1" xfId="0" applyFill="1" applyBorder="1"/>
    <xf numFmtId="0" fontId="0" fillId="3" borderId="2" xfId="0" applyFill="1" applyBorder="1"/>
    <xf numFmtId="2" fontId="0" fillId="3" borderId="0" xfId="0" applyNumberFormat="1" applyFill="1"/>
    <xf numFmtId="2" fontId="2" fillId="4" borderId="0" xfId="0" applyNumberFormat="1" applyFont="1" applyFill="1"/>
    <xf numFmtId="2" fontId="0" fillId="4" borderId="0" xfId="0" applyNumberFormat="1" applyFill="1"/>
    <xf numFmtId="0" fontId="0" fillId="4" borderId="0" xfId="0" applyFill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2" fontId="2" fillId="3" borderId="2" xfId="0" applyNumberFormat="1" applyFont="1" applyFill="1" applyBorder="1"/>
    <xf numFmtId="2" fontId="2" fillId="4" borderId="2" xfId="0" applyNumberFormat="1" applyFont="1" applyFill="1" applyBorder="1"/>
    <xf numFmtId="0" fontId="2" fillId="4" borderId="2" xfId="0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mruColors>
      <color rgb="FF00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40"/>
  <sheetViews>
    <sheetView tabSelected="1" topLeftCell="O1" zoomScale="85" zoomScaleNormal="85" workbookViewId="0">
      <selection activeCell="C14" sqref="C14"/>
    </sheetView>
  </sheetViews>
  <sheetFormatPr defaultRowHeight="12.75"/>
  <cols>
    <col min="1" max="1" width="11.5703125" customWidth="1"/>
    <col min="2" max="2" width="12.140625" style="2" customWidth="1"/>
    <col min="3" max="3" width="14.28515625" style="2" customWidth="1"/>
    <col min="4" max="4" width="4.42578125" customWidth="1"/>
    <col min="5" max="5" width="3.7109375" customWidth="1"/>
    <col min="6" max="6" width="3.42578125" customWidth="1"/>
    <col min="7" max="7" width="3.7109375" customWidth="1"/>
    <col min="8" max="8" width="2.85546875" customWidth="1"/>
    <col min="9" max="9" width="4.42578125" customWidth="1"/>
    <col min="10" max="10" width="3.42578125" customWidth="1"/>
    <col min="11" max="11" width="3.85546875" customWidth="1"/>
    <col min="12" max="12" width="7.85546875" style="3" customWidth="1"/>
    <col min="13" max="13" width="7.85546875" style="28" customWidth="1"/>
    <col min="14" max="14" width="15.7109375" style="28" customWidth="1"/>
    <col min="15" max="15" width="8.42578125" customWidth="1"/>
    <col min="16" max="16" width="3.28515625" customWidth="1"/>
    <col min="17" max="17" width="3.5703125" customWidth="1"/>
    <col min="18" max="19" width="3" customWidth="1"/>
    <col min="20" max="20" width="3.140625" customWidth="1"/>
    <col min="21" max="21" width="3.28515625" customWidth="1"/>
    <col min="22" max="22" width="3.7109375" customWidth="1"/>
    <col min="23" max="23" width="4.140625" customWidth="1"/>
    <col min="24" max="24" width="6.28515625" customWidth="1"/>
    <col min="25" max="25" width="7.7109375" style="38" customWidth="1"/>
    <col min="26" max="26" width="5.7109375" customWidth="1"/>
    <col min="27" max="27" width="7.85546875" style="1" customWidth="1"/>
    <col min="28" max="28" width="7.85546875" style="34" customWidth="1"/>
    <col min="29" max="29" width="10.85546875" style="34" customWidth="1"/>
    <col min="30" max="30" width="7.85546875" style="45" customWidth="1"/>
    <col min="31" max="32" width="16.85546875" style="34" customWidth="1"/>
    <col min="33" max="33" width="5.28515625" style="47" customWidth="1"/>
    <col min="34" max="34" width="3.5703125" style="47" customWidth="1"/>
    <col min="35" max="35" width="4.5703125" style="47" customWidth="1"/>
    <col min="36" max="43" width="3.5703125" style="47" customWidth="1"/>
    <col min="44" max="44" width="5.28515625" style="47" customWidth="1"/>
    <col min="45" max="45" width="8.42578125" style="47" customWidth="1"/>
    <col min="46" max="46" width="9.140625" style="57"/>
    <col min="47" max="47" width="15.42578125" style="59" customWidth="1"/>
    <col min="48" max="48" width="11.42578125" style="60" customWidth="1"/>
  </cols>
  <sheetData>
    <row r="1" spans="1:48">
      <c r="A1" s="4" t="s">
        <v>5</v>
      </c>
      <c r="B1" s="5" t="s">
        <v>7</v>
      </c>
      <c r="C1" s="5" t="s">
        <v>6</v>
      </c>
      <c r="D1" s="6" t="s">
        <v>8</v>
      </c>
      <c r="E1" s="4"/>
      <c r="F1" s="4"/>
      <c r="G1" s="23" t="s">
        <v>9</v>
      </c>
      <c r="H1" s="4"/>
      <c r="I1" s="4">
        <v>120</v>
      </c>
      <c r="J1" s="4"/>
      <c r="K1" s="4"/>
      <c r="L1" s="7"/>
      <c r="M1" s="24"/>
      <c r="N1" s="24" t="s">
        <v>10</v>
      </c>
      <c r="O1" s="4">
        <v>150</v>
      </c>
      <c r="P1" s="4"/>
      <c r="Q1" s="4"/>
      <c r="R1" s="4"/>
      <c r="S1" s="4"/>
      <c r="T1" s="4"/>
      <c r="U1" s="4"/>
      <c r="AA1" s="1" t="s">
        <v>3</v>
      </c>
      <c r="AB1" s="34" t="s">
        <v>13</v>
      </c>
      <c r="AC1" s="34" t="s">
        <v>14</v>
      </c>
      <c r="AG1" s="47" t="s">
        <v>4</v>
      </c>
      <c r="AI1" s="47">
        <v>195</v>
      </c>
      <c r="AT1" s="48"/>
      <c r="AU1" s="58"/>
    </row>
    <row r="2" spans="1:48">
      <c r="A2" s="8"/>
      <c r="B2" s="9"/>
      <c r="C2" s="9"/>
      <c r="D2" s="10"/>
      <c r="E2" s="11">
        <v>1</v>
      </c>
      <c r="F2" s="11">
        <v>2</v>
      </c>
      <c r="G2" s="11">
        <v>3</v>
      </c>
      <c r="H2" s="11">
        <v>4</v>
      </c>
      <c r="I2" s="11">
        <v>5</v>
      </c>
      <c r="J2" s="11">
        <v>6</v>
      </c>
      <c r="K2" s="11">
        <v>7</v>
      </c>
      <c r="L2" s="12" t="s">
        <v>0</v>
      </c>
      <c r="M2" s="25" t="s">
        <v>1</v>
      </c>
      <c r="N2" s="25"/>
      <c r="O2" s="13" t="s">
        <v>2</v>
      </c>
      <c r="P2" s="13"/>
      <c r="Q2" s="29">
        <v>1</v>
      </c>
      <c r="R2" s="29">
        <v>2</v>
      </c>
      <c r="S2" s="29">
        <v>3</v>
      </c>
      <c r="T2" s="29">
        <v>4</v>
      </c>
      <c r="U2" s="29">
        <v>5</v>
      </c>
      <c r="V2" s="29">
        <v>6</v>
      </c>
      <c r="W2" s="29">
        <v>7</v>
      </c>
      <c r="X2" s="19" t="s">
        <v>11</v>
      </c>
      <c r="Y2" s="39" t="s">
        <v>1</v>
      </c>
      <c r="Z2" s="31"/>
      <c r="AA2" s="19" t="s">
        <v>12</v>
      </c>
      <c r="AB2" s="35"/>
      <c r="AC2" s="35" t="s">
        <v>15</v>
      </c>
      <c r="AD2" s="46"/>
      <c r="AE2" s="35" t="s">
        <v>16</v>
      </c>
      <c r="AF2" s="35" t="s">
        <v>17</v>
      </c>
      <c r="AG2" s="49"/>
      <c r="AH2" s="49">
        <v>1</v>
      </c>
      <c r="AI2" s="49">
        <v>2</v>
      </c>
      <c r="AJ2" s="49">
        <v>3</v>
      </c>
      <c r="AK2" s="49">
        <v>4</v>
      </c>
      <c r="AL2" s="49">
        <v>5</v>
      </c>
      <c r="AM2" s="50">
        <v>6</v>
      </c>
      <c r="AN2" s="50">
        <v>7</v>
      </c>
      <c r="AO2" s="50">
        <v>8</v>
      </c>
      <c r="AP2" s="50">
        <v>9</v>
      </c>
      <c r="AQ2" s="50">
        <v>10</v>
      </c>
      <c r="AR2" s="50">
        <v>11</v>
      </c>
      <c r="AS2" s="50" t="s">
        <v>0</v>
      </c>
      <c r="AT2" s="62" t="s">
        <v>23</v>
      </c>
      <c r="AU2" s="63" t="s">
        <v>18</v>
      </c>
      <c r="AV2" s="64" t="s">
        <v>19</v>
      </c>
    </row>
    <row r="3" spans="1:48" ht="15">
      <c r="A3" s="8">
        <v>208115462</v>
      </c>
      <c r="B3" s="14">
        <v>100</v>
      </c>
      <c r="C3" s="14">
        <v>20</v>
      </c>
      <c r="D3" s="13"/>
      <c r="E3" s="13">
        <v>20</v>
      </c>
      <c r="F3" s="13">
        <v>0</v>
      </c>
      <c r="G3" s="13">
        <v>5</v>
      </c>
      <c r="H3" s="13">
        <v>5</v>
      </c>
      <c r="I3" s="13">
        <v>20</v>
      </c>
      <c r="J3" s="13">
        <v>20</v>
      </c>
      <c r="K3" s="13">
        <v>5</v>
      </c>
      <c r="L3" s="15">
        <f>SUM(E3:K3)</f>
        <v>75</v>
      </c>
      <c r="M3" s="26">
        <f>100*L3/120</f>
        <v>62.5</v>
      </c>
      <c r="N3" s="26">
        <v>0</v>
      </c>
      <c r="O3" s="11"/>
      <c r="P3" s="11"/>
      <c r="Q3">
        <v>20</v>
      </c>
      <c r="R3">
        <v>25</v>
      </c>
      <c r="S3">
        <v>20</v>
      </c>
      <c r="T3">
        <v>35</v>
      </c>
      <c r="U3">
        <v>20</v>
      </c>
      <c r="V3">
        <v>25</v>
      </c>
      <c r="W3">
        <v>20</v>
      </c>
      <c r="X3" s="17">
        <f>SUM(Q3:W3)</f>
        <v>165</v>
      </c>
      <c r="Y3" s="40">
        <f>100*X3/150</f>
        <v>110</v>
      </c>
      <c r="Z3" s="32"/>
      <c r="AA3" s="11">
        <v>42</v>
      </c>
      <c r="AB3" s="36">
        <f>100*AA3/30</f>
        <v>140</v>
      </c>
      <c r="AC3" s="36">
        <f>AD3*10</f>
        <v>90</v>
      </c>
      <c r="AD3" s="43">
        <v>9</v>
      </c>
      <c r="AE3" s="36">
        <f>B3+C3+N3+AB3</f>
        <v>260</v>
      </c>
      <c r="AF3" s="36">
        <f>AE3/4</f>
        <v>65</v>
      </c>
      <c r="AG3" s="51"/>
      <c r="AH3" s="51">
        <v>20</v>
      </c>
      <c r="AI3" s="51">
        <v>15</v>
      </c>
      <c r="AJ3" s="51">
        <v>30</v>
      </c>
      <c r="AK3" s="51">
        <v>25</v>
      </c>
      <c r="AL3" s="51">
        <v>25</v>
      </c>
      <c r="AM3" s="52">
        <v>3</v>
      </c>
      <c r="AN3" s="52">
        <v>20</v>
      </c>
      <c r="AO3" s="52">
        <v>25</v>
      </c>
      <c r="AP3" s="52">
        <v>35</v>
      </c>
      <c r="AQ3" s="52">
        <v>25</v>
      </c>
      <c r="AR3" s="52">
        <v>25</v>
      </c>
      <c r="AS3" s="53">
        <f>SUM(AH3:AR3)</f>
        <v>248</v>
      </c>
      <c r="AT3" s="65">
        <f>AS3/1.95</f>
        <v>127.17948717948718</v>
      </c>
      <c r="AU3" s="66">
        <f t="shared" ref="AU3:AU35" si="0">0.4*(AS3/1.95)+0.2*(Y3+M3)+0.1*(AF3+AC3)</f>
        <v>100.87179487179488</v>
      </c>
      <c r="AV3" s="64" t="s">
        <v>21</v>
      </c>
    </row>
    <row r="4" spans="1:48" ht="15">
      <c r="A4" s="8">
        <v>210116988</v>
      </c>
      <c r="B4" s="16">
        <v>80</v>
      </c>
      <c r="C4" s="16">
        <v>10</v>
      </c>
      <c r="D4" s="10"/>
      <c r="E4" s="17">
        <v>2</v>
      </c>
      <c r="F4" s="17">
        <v>2</v>
      </c>
      <c r="G4" s="17">
        <v>0</v>
      </c>
      <c r="H4" s="17">
        <v>5</v>
      </c>
      <c r="I4" s="17">
        <v>1</v>
      </c>
      <c r="J4" s="17">
        <v>20</v>
      </c>
      <c r="K4" s="17">
        <v>2</v>
      </c>
      <c r="L4" s="15">
        <f>SUM(E4:K4)</f>
        <v>32</v>
      </c>
      <c r="M4" s="26">
        <f t="shared" ref="M4:M31" si="1">100*L4/120</f>
        <v>26.666666666666668</v>
      </c>
      <c r="N4" s="26">
        <v>10</v>
      </c>
      <c r="O4" s="17"/>
      <c r="P4" s="10"/>
      <c r="Q4" s="17">
        <v>8</v>
      </c>
      <c r="R4" s="17">
        <v>25</v>
      </c>
      <c r="S4" s="17">
        <v>20</v>
      </c>
      <c r="T4" s="17">
        <v>33</v>
      </c>
      <c r="U4" s="17">
        <v>20</v>
      </c>
      <c r="V4" s="17">
        <v>25</v>
      </c>
      <c r="W4" s="17">
        <v>30</v>
      </c>
      <c r="X4" s="17">
        <f>SUM(Q4:W4)</f>
        <v>161</v>
      </c>
      <c r="Y4" s="40">
        <f t="shared" ref="Y4:Y31" si="2">100*X4/150</f>
        <v>107.33333333333333</v>
      </c>
      <c r="Z4" s="32"/>
      <c r="AA4" s="10">
        <v>0</v>
      </c>
      <c r="AB4" s="36">
        <f t="shared" ref="AB4:AB31" si="3">100*AA4/30</f>
        <v>0</v>
      </c>
      <c r="AC4" s="36">
        <f t="shared" ref="AC4:AC32" si="4">AD4*10</f>
        <v>67.900000000000006</v>
      </c>
      <c r="AD4" s="43">
        <v>6.79</v>
      </c>
      <c r="AE4" s="36">
        <f t="shared" ref="AE4:AE34" si="5">B4+C4+N4+AB4</f>
        <v>100</v>
      </c>
      <c r="AF4" s="36">
        <f t="shared" ref="AF4:AF34" si="6">AE4/4</f>
        <v>25</v>
      </c>
      <c r="AG4" s="54"/>
      <c r="AH4" s="54">
        <v>3</v>
      </c>
      <c r="AI4" s="54">
        <v>11</v>
      </c>
      <c r="AJ4" s="54">
        <v>30</v>
      </c>
      <c r="AK4" s="54">
        <v>25</v>
      </c>
      <c r="AL4" s="54">
        <v>25</v>
      </c>
      <c r="AM4" s="53">
        <v>27</v>
      </c>
      <c r="AN4" s="53">
        <v>3</v>
      </c>
      <c r="AO4" s="53">
        <v>2</v>
      </c>
      <c r="AP4" s="50">
        <v>3</v>
      </c>
      <c r="AQ4" s="53">
        <v>0</v>
      </c>
      <c r="AR4" s="53">
        <v>0</v>
      </c>
      <c r="AS4" s="53">
        <f>SUM(AH4:AR4)</f>
        <v>129</v>
      </c>
      <c r="AT4" s="65">
        <f t="shared" ref="AT4:AT34" si="7">AS4/1.95</f>
        <v>66.15384615384616</v>
      </c>
      <c r="AU4" s="66">
        <f t="shared" si="0"/>
        <v>62.551538461538463</v>
      </c>
      <c r="AV4" s="64" t="s">
        <v>24</v>
      </c>
    </row>
    <row r="5" spans="1:48" ht="15">
      <c r="A5" s="8">
        <v>2111130238</v>
      </c>
      <c r="B5" s="16">
        <v>80</v>
      </c>
      <c r="C5" s="16">
        <v>5</v>
      </c>
      <c r="D5" s="10"/>
      <c r="E5" s="10">
        <v>5</v>
      </c>
      <c r="F5" s="10">
        <v>2</v>
      </c>
      <c r="G5" s="10">
        <v>5</v>
      </c>
      <c r="H5" s="10">
        <v>4</v>
      </c>
      <c r="I5" s="10">
        <v>20</v>
      </c>
      <c r="J5" s="10">
        <v>8</v>
      </c>
      <c r="K5" s="10">
        <v>2</v>
      </c>
      <c r="L5" s="15">
        <f t="shared" ref="L5:L31" si="8">SUM(E5:K5)</f>
        <v>46</v>
      </c>
      <c r="M5" s="26">
        <f t="shared" si="1"/>
        <v>38.333333333333336</v>
      </c>
      <c r="N5" s="26">
        <v>0</v>
      </c>
      <c r="O5" s="17"/>
      <c r="P5" s="10"/>
      <c r="Q5" s="17">
        <v>20</v>
      </c>
      <c r="R5" s="17">
        <v>10</v>
      </c>
      <c r="S5" s="17">
        <v>10</v>
      </c>
      <c r="T5" s="17">
        <v>28</v>
      </c>
      <c r="U5" s="17">
        <v>20</v>
      </c>
      <c r="V5" s="17">
        <v>2</v>
      </c>
      <c r="W5" s="17">
        <v>5</v>
      </c>
      <c r="X5" s="17">
        <f t="shared" ref="X5:X31" si="9">SUM(Q5:W5)</f>
        <v>95</v>
      </c>
      <c r="Y5" s="40">
        <f t="shared" si="2"/>
        <v>63.333333333333336</v>
      </c>
      <c r="Z5" s="32"/>
      <c r="AA5" s="10">
        <v>0</v>
      </c>
      <c r="AB5" s="36">
        <f t="shared" si="3"/>
        <v>0</v>
      </c>
      <c r="AC5" s="36">
        <f t="shared" si="4"/>
        <v>0</v>
      </c>
      <c r="AD5" s="43">
        <v>0</v>
      </c>
      <c r="AE5" s="36">
        <f t="shared" si="5"/>
        <v>85</v>
      </c>
      <c r="AF5" s="36">
        <f t="shared" si="6"/>
        <v>21.25</v>
      </c>
      <c r="AG5" s="54"/>
      <c r="AH5" s="54">
        <v>20</v>
      </c>
      <c r="AI5" s="54">
        <v>15</v>
      </c>
      <c r="AJ5" s="54">
        <v>30</v>
      </c>
      <c r="AK5" s="54">
        <v>25</v>
      </c>
      <c r="AL5" s="54">
        <v>25</v>
      </c>
      <c r="AM5" s="53">
        <v>30</v>
      </c>
      <c r="AN5" s="53">
        <v>8</v>
      </c>
      <c r="AO5" s="53">
        <v>9</v>
      </c>
      <c r="AP5" s="53">
        <v>5</v>
      </c>
      <c r="AQ5" s="53">
        <v>25</v>
      </c>
      <c r="AR5" s="53">
        <v>5</v>
      </c>
      <c r="AS5" s="53">
        <f>SUM(AH5:AR5)</f>
        <v>197</v>
      </c>
      <c r="AT5" s="65">
        <f t="shared" si="7"/>
        <v>101.02564102564102</v>
      </c>
      <c r="AU5" s="66">
        <f t="shared" si="0"/>
        <v>62.868589743589745</v>
      </c>
      <c r="AV5" s="64" t="s">
        <v>24</v>
      </c>
    </row>
    <row r="6" spans="1:48" ht="15">
      <c r="A6" s="8">
        <v>2111117328</v>
      </c>
      <c r="B6" s="16">
        <v>55</v>
      </c>
      <c r="C6" s="16">
        <v>15</v>
      </c>
      <c r="D6" s="10"/>
      <c r="E6" s="10">
        <v>20</v>
      </c>
      <c r="F6" s="10">
        <v>5</v>
      </c>
      <c r="G6" s="10">
        <v>5</v>
      </c>
      <c r="H6" s="10">
        <v>17</v>
      </c>
      <c r="I6" s="10">
        <v>20</v>
      </c>
      <c r="J6" s="10">
        <v>20</v>
      </c>
      <c r="K6" s="10">
        <v>5</v>
      </c>
      <c r="L6" s="15">
        <f t="shared" si="8"/>
        <v>92</v>
      </c>
      <c r="M6" s="26">
        <f t="shared" si="1"/>
        <v>76.666666666666671</v>
      </c>
      <c r="N6" s="26">
        <v>100</v>
      </c>
      <c r="O6" s="17"/>
      <c r="P6" s="10"/>
      <c r="Q6" s="17">
        <v>20</v>
      </c>
      <c r="R6" s="17">
        <v>25</v>
      </c>
      <c r="S6" s="17">
        <v>20</v>
      </c>
      <c r="T6" s="17">
        <v>25</v>
      </c>
      <c r="U6" s="17">
        <v>20</v>
      </c>
      <c r="V6" s="17">
        <v>25</v>
      </c>
      <c r="W6" s="17">
        <v>10</v>
      </c>
      <c r="X6" s="17">
        <f t="shared" si="9"/>
        <v>145</v>
      </c>
      <c r="Y6" s="40">
        <f t="shared" si="2"/>
        <v>96.666666666666671</v>
      </c>
      <c r="Z6" s="32"/>
      <c r="AA6" s="10">
        <v>50</v>
      </c>
      <c r="AB6" s="36">
        <f t="shared" si="3"/>
        <v>166.66666666666666</v>
      </c>
      <c r="AC6" s="36">
        <f t="shared" si="4"/>
        <v>95.8</v>
      </c>
      <c r="AD6" s="43">
        <v>9.58</v>
      </c>
      <c r="AE6" s="36">
        <f t="shared" si="5"/>
        <v>336.66666666666663</v>
      </c>
      <c r="AF6" s="36">
        <f t="shared" si="6"/>
        <v>84.166666666666657</v>
      </c>
      <c r="AG6" s="54"/>
      <c r="AH6" s="54">
        <v>3</v>
      </c>
      <c r="AI6" s="54">
        <v>15</v>
      </c>
      <c r="AJ6" s="54">
        <v>30</v>
      </c>
      <c r="AK6" s="54">
        <v>25</v>
      </c>
      <c r="AL6" s="54">
        <v>25</v>
      </c>
      <c r="AM6" s="53">
        <v>3</v>
      </c>
      <c r="AN6" s="53">
        <v>20</v>
      </c>
      <c r="AO6" s="53">
        <v>25</v>
      </c>
      <c r="AP6" s="53">
        <v>35</v>
      </c>
      <c r="AQ6" s="53">
        <v>25</v>
      </c>
      <c r="AR6" s="53">
        <v>25</v>
      </c>
      <c r="AS6" s="53">
        <f>SUM(AH6:AR6)</f>
        <v>231</v>
      </c>
      <c r="AT6" s="65">
        <f t="shared" si="7"/>
        <v>118.46153846153847</v>
      </c>
      <c r="AU6" s="66">
        <f t="shared" si="0"/>
        <v>100.04794871794873</v>
      </c>
      <c r="AV6" s="64" t="s">
        <v>21</v>
      </c>
    </row>
    <row r="7" spans="1:48" ht="15">
      <c r="A7" s="8">
        <v>207115515</v>
      </c>
      <c r="B7" s="16">
        <v>75</v>
      </c>
      <c r="C7" s="16">
        <v>100</v>
      </c>
      <c r="D7" s="10"/>
      <c r="E7" s="10">
        <v>20</v>
      </c>
      <c r="F7" s="10">
        <v>0</v>
      </c>
      <c r="G7" s="10">
        <v>2</v>
      </c>
      <c r="H7" s="10">
        <v>5</v>
      </c>
      <c r="I7" s="10">
        <v>20</v>
      </c>
      <c r="J7" s="10">
        <v>5</v>
      </c>
      <c r="K7" s="10">
        <v>5</v>
      </c>
      <c r="L7" s="15">
        <f t="shared" si="8"/>
        <v>57</v>
      </c>
      <c r="M7" s="26">
        <f t="shared" si="1"/>
        <v>47.5</v>
      </c>
      <c r="N7" s="26">
        <v>100</v>
      </c>
      <c r="O7" s="17"/>
      <c r="P7" s="10"/>
      <c r="Q7" s="17">
        <v>20</v>
      </c>
      <c r="R7" s="17">
        <v>25</v>
      </c>
      <c r="S7" s="17">
        <v>10</v>
      </c>
      <c r="T7" s="17">
        <v>35</v>
      </c>
      <c r="U7" s="17">
        <v>20</v>
      </c>
      <c r="V7" s="17">
        <v>25</v>
      </c>
      <c r="W7" s="17">
        <v>20</v>
      </c>
      <c r="X7" s="17">
        <f t="shared" si="9"/>
        <v>155</v>
      </c>
      <c r="Y7" s="40">
        <f t="shared" si="2"/>
        <v>103.33333333333333</v>
      </c>
      <c r="Z7" s="32"/>
      <c r="AA7" s="10">
        <v>50</v>
      </c>
      <c r="AB7" s="36">
        <f t="shared" si="3"/>
        <v>166.66666666666666</v>
      </c>
      <c r="AC7" s="36">
        <f t="shared" si="4"/>
        <v>92.899999999999991</v>
      </c>
      <c r="AD7" s="43">
        <v>9.2899999999999991</v>
      </c>
      <c r="AE7" s="36">
        <f t="shared" si="5"/>
        <v>441.66666666666663</v>
      </c>
      <c r="AF7" s="36">
        <f t="shared" si="6"/>
        <v>110.41666666666666</v>
      </c>
      <c r="AG7" s="54"/>
      <c r="AH7" s="54">
        <v>20</v>
      </c>
      <c r="AI7" s="54">
        <v>15</v>
      </c>
      <c r="AJ7" s="54">
        <v>30</v>
      </c>
      <c r="AK7" s="54">
        <v>25</v>
      </c>
      <c r="AL7" s="54">
        <v>25</v>
      </c>
      <c r="AM7" s="53">
        <v>3</v>
      </c>
      <c r="AN7" s="53">
        <v>20</v>
      </c>
      <c r="AO7" s="53">
        <v>25</v>
      </c>
      <c r="AP7" s="53">
        <v>33</v>
      </c>
      <c r="AQ7" s="53">
        <v>19</v>
      </c>
      <c r="AR7" s="53">
        <v>25</v>
      </c>
      <c r="AS7" s="53">
        <f>SUM(AH7:AR7)</f>
        <v>240</v>
      </c>
      <c r="AT7" s="65">
        <f t="shared" si="7"/>
        <v>123.07692307692308</v>
      </c>
      <c r="AU7" s="66">
        <f t="shared" si="0"/>
        <v>99.729102564102561</v>
      </c>
      <c r="AV7" s="64" t="s">
        <v>20</v>
      </c>
    </row>
    <row r="8" spans="1:48" ht="15">
      <c r="A8" s="8">
        <v>208114502</v>
      </c>
      <c r="B8" s="16">
        <v>75</v>
      </c>
      <c r="C8" s="16">
        <v>20</v>
      </c>
      <c r="D8" s="10"/>
      <c r="E8" s="10">
        <v>20</v>
      </c>
      <c r="F8" s="10">
        <v>2</v>
      </c>
      <c r="G8" s="10">
        <v>7</v>
      </c>
      <c r="H8" s="10">
        <v>5</v>
      </c>
      <c r="I8" s="10">
        <v>20</v>
      </c>
      <c r="J8" s="10">
        <v>3</v>
      </c>
      <c r="K8" s="10">
        <v>5</v>
      </c>
      <c r="L8" s="15">
        <f t="shared" si="8"/>
        <v>62</v>
      </c>
      <c r="M8" s="26">
        <f t="shared" si="1"/>
        <v>51.666666666666664</v>
      </c>
      <c r="N8" s="26">
        <v>100</v>
      </c>
      <c r="O8" s="17"/>
      <c r="P8" s="10"/>
      <c r="Q8" s="17">
        <v>20</v>
      </c>
      <c r="R8" s="17">
        <v>25</v>
      </c>
      <c r="S8" s="17">
        <v>10</v>
      </c>
      <c r="T8" s="17">
        <v>35</v>
      </c>
      <c r="U8" s="17">
        <v>20</v>
      </c>
      <c r="V8" s="17">
        <v>25</v>
      </c>
      <c r="W8" s="17">
        <v>25</v>
      </c>
      <c r="X8" s="17">
        <f t="shared" si="9"/>
        <v>160</v>
      </c>
      <c r="Y8" s="40">
        <f t="shared" si="2"/>
        <v>106.66666666666667</v>
      </c>
      <c r="Z8" s="32"/>
      <c r="AA8" s="10">
        <v>50</v>
      </c>
      <c r="AB8" s="36">
        <f t="shared" si="3"/>
        <v>166.66666666666666</v>
      </c>
      <c r="AC8" s="36">
        <f t="shared" si="4"/>
        <v>95.8</v>
      </c>
      <c r="AD8" s="43">
        <v>9.58</v>
      </c>
      <c r="AE8" s="36">
        <f t="shared" si="5"/>
        <v>361.66666666666663</v>
      </c>
      <c r="AF8" s="36">
        <f t="shared" si="6"/>
        <v>90.416666666666657</v>
      </c>
      <c r="AG8" s="54"/>
      <c r="AH8" s="54">
        <v>20</v>
      </c>
      <c r="AI8" s="54">
        <v>15</v>
      </c>
      <c r="AJ8" s="54">
        <v>30</v>
      </c>
      <c r="AK8" s="54">
        <v>25</v>
      </c>
      <c r="AL8" s="54">
        <v>25</v>
      </c>
      <c r="AM8" s="53">
        <v>3</v>
      </c>
      <c r="AN8" s="53">
        <v>20</v>
      </c>
      <c r="AO8" s="53">
        <v>25</v>
      </c>
      <c r="AP8" s="53">
        <v>35</v>
      </c>
      <c r="AQ8" s="53">
        <v>25</v>
      </c>
      <c r="AR8" s="53">
        <v>25</v>
      </c>
      <c r="AS8" s="53">
        <f t="shared" ref="AS8:AS33" si="10">SUM(AH8:AR8)</f>
        <v>248</v>
      </c>
      <c r="AT8" s="65">
        <f t="shared" si="7"/>
        <v>127.17948717948718</v>
      </c>
      <c r="AU8" s="66">
        <f t="shared" si="0"/>
        <v>101.16012820512822</v>
      </c>
      <c r="AV8" s="64" t="s">
        <v>21</v>
      </c>
    </row>
    <row r="9" spans="1:48" ht="15">
      <c r="A9" s="8">
        <v>209117543</v>
      </c>
      <c r="B9" s="16">
        <v>100</v>
      </c>
      <c r="C9" s="16">
        <v>30</v>
      </c>
      <c r="D9" s="10"/>
      <c r="E9" s="10">
        <v>5</v>
      </c>
      <c r="F9" s="10">
        <v>7</v>
      </c>
      <c r="G9" s="10">
        <v>15</v>
      </c>
      <c r="H9" s="10">
        <v>8</v>
      </c>
      <c r="I9" s="10">
        <v>20</v>
      </c>
      <c r="J9" s="10">
        <v>0</v>
      </c>
      <c r="K9" s="10">
        <v>3</v>
      </c>
      <c r="L9" s="15">
        <f t="shared" si="8"/>
        <v>58</v>
      </c>
      <c r="M9" s="26">
        <f t="shared" si="1"/>
        <v>48.333333333333336</v>
      </c>
      <c r="N9" s="26">
        <v>100</v>
      </c>
      <c r="O9" s="17"/>
      <c r="P9" s="10"/>
      <c r="Q9" s="17">
        <v>20</v>
      </c>
      <c r="R9" s="17">
        <v>25</v>
      </c>
      <c r="S9" s="17">
        <v>20</v>
      </c>
      <c r="T9" s="17">
        <v>35</v>
      </c>
      <c r="U9" s="17">
        <v>20</v>
      </c>
      <c r="V9" s="17">
        <v>25</v>
      </c>
      <c r="W9" s="17">
        <v>10</v>
      </c>
      <c r="X9" s="17">
        <f t="shared" si="9"/>
        <v>155</v>
      </c>
      <c r="Y9" s="40">
        <f t="shared" si="2"/>
        <v>103.33333333333333</v>
      </c>
      <c r="Z9" s="32"/>
      <c r="AA9" s="10">
        <v>3</v>
      </c>
      <c r="AB9" s="36">
        <f t="shared" si="3"/>
        <v>10</v>
      </c>
      <c r="AC9" s="36">
        <f t="shared" si="4"/>
        <v>95.8</v>
      </c>
      <c r="AD9" s="43">
        <v>9.58</v>
      </c>
      <c r="AE9" s="36">
        <f t="shared" si="5"/>
        <v>240</v>
      </c>
      <c r="AF9" s="36">
        <f t="shared" si="6"/>
        <v>60</v>
      </c>
      <c r="AG9" s="54"/>
      <c r="AH9" s="54">
        <v>20</v>
      </c>
      <c r="AI9" s="54">
        <v>15</v>
      </c>
      <c r="AJ9" s="54">
        <v>30</v>
      </c>
      <c r="AK9" s="54">
        <v>25</v>
      </c>
      <c r="AL9" s="54">
        <v>25</v>
      </c>
      <c r="AM9" s="53">
        <v>35</v>
      </c>
      <c r="AN9" s="53">
        <v>3</v>
      </c>
      <c r="AO9" s="53">
        <v>8</v>
      </c>
      <c r="AP9" s="53">
        <v>35</v>
      </c>
      <c r="AQ9" s="53">
        <v>25</v>
      </c>
      <c r="AR9" s="53">
        <v>3</v>
      </c>
      <c r="AS9" s="53">
        <f t="shared" si="10"/>
        <v>224</v>
      </c>
      <c r="AT9" s="65">
        <f t="shared" si="7"/>
        <v>114.87179487179488</v>
      </c>
      <c r="AU9" s="66">
        <f t="shared" si="0"/>
        <v>91.862051282051283</v>
      </c>
      <c r="AV9" s="64" t="s">
        <v>20</v>
      </c>
    </row>
    <row r="10" spans="1:48" ht="15">
      <c r="A10" s="8">
        <v>2111117492</v>
      </c>
      <c r="B10" s="16">
        <v>50</v>
      </c>
      <c r="C10" s="16">
        <v>20</v>
      </c>
      <c r="D10" s="10"/>
      <c r="E10" s="10">
        <v>20</v>
      </c>
      <c r="F10" s="10">
        <v>8</v>
      </c>
      <c r="G10" s="10">
        <v>5</v>
      </c>
      <c r="H10" s="10">
        <v>17</v>
      </c>
      <c r="I10" s="10">
        <v>20</v>
      </c>
      <c r="J10" s="10">
        <v>20</v>
      </c>
      <c r="K10" s="10">
        <v>8</v>
      </c>
      <c r="L10" s="15">
        <f t="shared" si="8"/>
        <v>98</v>
      </c>
      <c r="M10" s="26">
        <f t="shared" si="1"/>
        <v>81.666666666666671</v>
      </c>
      <c r="N10" s="26">
        <v>100</v>
      </c>
      <c r="O10" s="17"/>
      <c r="P10" s="10"/>
      <c r="Q10" s="17">
        <v>20</v>
      </c>
      <c r="R10" s="17">
        <v>25</v>
      </c>
      <c r="S10" s="17">
        <v>15</v>
      </c>
      <c r="T10" s="17">
        <v>28</v>
      </c>
      <c r="U10" s="17">
        <v>20</v>
      </c>
      <c r="V10" s="17">
        <v>25</v>
      </c>
      <c r="W10" s="17">
        <v>5</v>
      </c>
      <c r="X10" s="17">
        <f t="shared" si="9"/>
        <v>138</v>
      </c>
      <c r="Y10" s="40">
        <f t="shared" si="2"/>
        <v>92</v>
      </c>
      <c r="Z10" s="32"/>
      <c r="AA10" s="10">
        <v>22</v>
      </c>
      <c r="AB10" s="36">
        <f t="shared" si="3"/>
        <v>73.333333333333329</v>
      </c>
      <c r="AC10" s="36">
        <f t="shared" si="4"/>
        <v>91.5</v>
      </c>
      <c r="AD10" s="43">
        <v>9.15</v>
      </c>
      <c r="AE10" s="36">
        <f t="shared" si="5"/>
        <v>243.33333333333331</v>
      </c>
      <c r="AF10" s="36">
        <f t="shared" si="6"/>
        <v>60.833333333333329</v>
      </c>
      <c r="AG10" s="54"/>
      <c r="AH10" s="54">
        <v>20</v>
      </c>
      <c r="AI10" s="54">
        <v>15</v>
      </c>
      <c r="AJ10" s="54">
        <v>30</v>
      </c>
      <c r="AK10" s="54">
        <v>25</v>
      </c>
      <c r="AL10" s="54">
        <v>25</v>
      </c>
      <c r="AM10" s="53">
        <v>3</v>
      </c>
      <c r="AN10" s="53">
        <v>20</v>
      </c>
      <c r="AO10" s="53">
        <v>25</v>
      </c>
      <c r="AP10" s="53">
        <v>35</v>
      </c>
      <c r="AQ10" s="53">
        <v>25</v>
      </c>
      <c r="AR10" s="53">
        <v>25</v>
      </c>
      <c r="AS10" s="53">
        <f t="shared" si="10"/>
        <v>248</v>
      </c>
      <c r="AT10" s="65">
        <f t="shared" si="7"/>
        <v>127.17948717948718</v>
      </c>
      <c r="AU10" s="66">
        <f t="shared" si="0"/>
        <v>100.83846153846154</v>
      </c>
      <c r="AV10" s="64" t="s">
        <v>21</v>
      </c>
    </row>
    <row r="11" spans="1:48" ht="15">
      <c r="A11" s="8">
        <v>208116199</v>
      </c>
      <c r="B11" s="16">
        <v>100</v>
      </c>
      <c r="C11" s="16">
        <v>100</v>
      </c>
      <c r="D11" s="10"/>
      <c r="E11" s="10">
        <v>20</v>
      </c>
      <c r="F11" s="10">
        <v>15</v>
      </c>
      <c r="G11" s="10">
        <v>15</v>
      </c>
      <c r="H11" s="10">
        <v>20</v>
      </c>
      <c r="I11" s="10">
        <v>20</v>
      </c>
      <c r="J11" s="10">
        <v>18</v>
      </c>
      <c r="K11" s="10">
        <v>10</v>
      </c>
      <c r="L11" s="15">
        <f t="shared" si="8"/>
        <v>118</v>
      </c>
      <c r="M11" s="26">
        <f t="shared" si="1"/>
        <v>98.333333333333329</v>
      </c>
      <c r="N11" s="26">
        <v>100</v>
      </c>
      <c r="O11" s="17"/>
      <c r="P11" s="10"/>
      <c r="Q11" s="17">
        <v>20</v>
      </c>
      <c r="R11" s="17">
        <v>25</v>
      </c>
      <c r="S11" s="17">
        <v>20</v>
      </c>
      <c r="T11" s="17">
        <v>35</v>
      </c>
      <c r="U11" s="17">
        <v>20</v>
      </c>
      <c r="V11" s="17">
        <v>25</v>
      </c>
      <c r="W11" s="17">
        <v>30</v>
      </c>
      <c r="X11" s="17">
        <f t="shared" si="9"/>
        <v>175</v>
      </c>
      <c r="Y11" s="40">
        <f t="shared" si="2"/>
        <v>116.66666666666667</v>
      </c>
      <c r="Z11" s="32"/>
      <c r="AA11" s="10">
        <v>32</v>
      </c>
      <c r="AB11" s="36">
        <f t="shared" si="3"/>
        <v>106.66666666666667</v>
      </c>
      <c r="AC11" s="36">
        <f t="shared" si="4"/>
        <v>100</v>
      </c>
      <c r="AD11" s="43">
        <v>10</v>
      </c>
      <c r="AE11" s="36">
        <f t="shared" si="5"/>
        <v>406.66666666666669</v>
      </c>
      <c r="AF11" s="36">
        <f t="shared" si="6"/>
        <v>101.66666666666667</v>
      </c>
      <c r="AG11" s="54"/>
      <c r="AH11" s="54">
        <v>20</v>
      </c>
      <c r="AI11" s="54">
        <v>15</v>
      </c>
      <c r="AJ11" s="54">
        <v>30</v>
      </c>
      <c r="AK11" s="54">
        <v>25</v>
      </c>
      <c r="AL11" s="54">
        <v>25</v>
      </c>
      <c r="AM11" s="53">
        <v>3</v>
      </c>
      <c r="AN11" s="53">
        <v>20</v>
      </c>
      <c r="AO11" s="53">
        <v>25</v>
      </c>
      <c r="AP11" s="53">
        <v>35</v>
      </c>
      <c r="AQ11" s="53">
        <v>25</v>
      </c>
      <c r="AR11" s="53">
        <v>0</v>
      </c>
      <c r="AS11" s="53">
        <f t="shared" si="10"/>
        <v>223</v>
      </c>
      <c r="AT11" s="65">
        <f t="shared" si="7"/>
        <v>114.35897435897436</v>
      </c>
      <c r="AU11" s="66">
        <f t="shared" si="0"/>
        <v>108.91025641025642</v>
      </c>
      <c r="AV11" s="64" t="s">
        <v>21</v>
      </c>
    </row>
    <row r="12" spans="1:48" ht="15">
      <c r="A12" s="8">
        <v>207114946</v>
      </c>
      <c r="B12" s="16">
        <v>100</v>
      </c>
      <c r="C12" s="16">
        <v>100</v>
      </c>
      <c r="D12" s="10"/>
      <c r="E12" s="10">
        <v>20</v>
      </c>
      <c r="F12" s="10">
        <v>20</v>
      </c>
      <c r="G12" s="10">
        <v>15</v>
      </c>
      <c r="H12" s="10">
        <v>2</v>
      </c>
      <c r="I12" s="10">
        <v>0</v>
      </c>
      <c r="J12" s="10">
        <v>3</v>
      </c>
      <c r="K12" s="10">
        <v>2</v>
      </c>
      <c r="L12" s="15">
        <f t="shared" si="8"/>
        <v>62</v>
      </c>
      <c r="M12" s="26">
        <f t="shared" si="1"/>
        <v>51.666666666666664</v>
      </c>
      <c r="N12" s="26">
        <v>100</v>
      </c>
      <c r="O12" s="17"/>
      <c r="P12" s="10"/>
      <c r="Q12" s="17">
        <v>20</v>
      </c>
      <c r="R12" s="17">
        <v>25</v>
      </c>
      <c r="S12" s="17">
        <v>10</v>
      </c>
      <c r="T12" s="17">
        <v>28</v>
      </c>
      <c r="U12" s="17">
        <v>20</v>
      </c>
      <c r="V12" s="17">
        <v>25</v>
      </c>
      <c r="W12" s="17">
        <v>30</v>
      </c>
      <c r="X12" s="17">
        <f t="shared" si="9"/>
        <v>158</v>
      </c>
      <c r="Y12" s="40">
        <f t="shared" si="2"/>
        <v>105.33333333333333</v>
      </c>
      <c r="Z12" s="32"/>
      <c r="AA12" s="10">
        <v>0</v>
      </c>
      <c r="AB12" s="36">
        <f t="shared" si="3"/>
        <v>0</v>
      </c>
      <c r="AC12" s="36">
        <f t="shared" si="4"/>
        <v>72.5</v>
      </c>
      <c r="AD12" s="43">
        <v>7.25</v>
      </c>
      <c r="AE12" s="36">
        <f t="shared" si="5"/>
        <v>300</v>
      </c>
      <c r="AF12" s="36">
        <f t="shared" si="6"/>
        <v>75</v>
      </c>
      <c r="AG12" s="54"/>
      <c r="AH12" s="54">
        <v>20</v>
      </c>
      <c r="AI12" s="54">
        <v>15</v>
      </c>
      <c r="AJ12" s="54">
        <v>30</v>
      </c>
      <c r="AK12" s="54">
        <v>25</v>
      </c>
      <c r="AL12" s="54">
        <v>25</v>
      </c>
      <c r="AM12" s="53">
        <v>3</v>
      </c>
      <c r="AN12" s="53">
        <v>20</v>
      </c>
      <c r="AO12" s="53">
        <v>12</v>
      </c>
      <c r="AP12" s="53">
        <v>35</v>
      </c>
      <c r="AQ12" s="53">
        <v>25</v>
      </c>
      <c r="AR12" s="53">
        <v>0</v>
      </c>
      <c r="AS12" s="53">
        <f t="shared" si="10"/>
        <v>210</v>
      </c>
      <c r="AT12" s="65">
        <f t="shared" si="7"/>
        <v>107.69230769230769</v>
      </c>
      <c r="AU12" s="66">
        <f t="shared" si="0"/>
        <v>89.226923076923086</v>
      </c>
      <c r="AV12" s="64" t="s">
        <v>25</v>
      </c>
    </row>
    <row r="13" spans="1:48" ht="15">
      <c r="A13" s="8">
        <v>209113440</v>
      </c>
      <c r="B13" s="16">
        <v>100</v>
      </c>
      <c r="C13" s="16">
        <v>20</v>
      </c>
      <c r="D13" s="10"/>
      <c r="E13" s="10">
        <v>20</v>
      </c>
      <c r="F13" s="10">
        <v>20</v>
      </c>
      <c r="G13" s="10">
        <v>20</v>
      </c>
      <c r="H13" s="10">
        <v>5</v>
      </c>
      <c r="I13" s="10">
        <v>20</v>
      </c>
      <c r="J13" s="10">
        <v>2</v>
      </c>
      <c r="K13" s="10">
        <v>5</v>
      </c>
      <c r="L13" s="15">
        <f t="shared" si="8"/>
        <v>92</v>
      </c>
      <c r="M13" s="26">
        <f t="shared" si="1"/>
        <v>76.666666666666671</v>
      </c>
      <c r="N13" s="26">
        <v>100</v>
      </c>
      <c r="O13" s="17"/>
      <c r="P13" s="10"/>
      <c r="Q13" s="17">
        <v>5</v>
      </c>
      <c r="R13" s="17">
        <v>20</v>
      </c>
      <c r="S13" s="17">
        <v>20</v>
      </c>
      <c r="T13" s="17">
        <v>8</v>
      </c>
      <c r="U13" s="17">
        <v>20</v>
      </c>
      <c r="V13" s="17">
        <v>25</v>
      </c>
      <c r="W13" s="17">
        <v>30</v>
      </c>
      <c r="X13" s="17">
        <f t="shared" si="9"/>
        <v>128</v>
      </c>
      <c r="Y13" s="40">
        <f t="shared" si="2"/>
        <v>85.333333333333329</v>
      </c>
      <c r="Z13" s="32"/>
      <c r="AA13" s="10">
        <v>20</v>
      </c>
      <c r="AB13" s="36">
        <f t="shared" si="3"/>
        <v>66.666666666666671</v>
      </c>
      <c r="AC13" s="36">
        <f t="shared" si="4"/>
        <v>62.9</v>
      </c>
      <c r="AD13" s="43">
        <v>6.29</v>
      </c>
      <c r="AE13" s="36">
        <f t="shared" si="5"/>
        <v>286.66666666666669</v>
      </c>
      <c r="AF13" s="36">
        <f t="shared" si="6"/>
        <v>71.666666666666671</v>
      </c>
      <c r="AG13" s="54"/>
      <c r="AH13" s="54">
        <v>20</v>
      </c>
      <c r="AI13" s="54">
        <v>14</v>
      </c>
      <c r="AJ13" s="54">
        <v>15</v>
      </c>
      <c r="AK13" s="54">
        <v>25</v>
      </c>
      <c r="AL13" s="54">
        <v>25</v>
      </c>
      <c r="AM13" s="53">
        <v>5</v>
      </c>
      <c r="AN13" s="53">
        <v>20</v>
      </c>
      <c r="AO13" s="53">
        <v>25</v>
      </c>
      <c r="AP13" s="53">
        <v>10</v>
      </c>
      <c r="AQ13" s="53">
        <v>25</v>
      </c>
      <c r="AR13" s="53">
        <v>5</v>
      </c>
      <c r="AS13" s="53">
        <f t="shared" si="10"/>
        <v>189</v>
      </c>
      <c r="AT13" s="65">
        <f t="shared" si="7"/>
        <v>96.92307692307692</v>
      </c>
      <c r="AU13" s="66">
        <f t="shared" si="0"/>
        <v>84.625897435897443</v>
      </c>
      <c r="AV13" s="64" t="s">
        <v>26</v>
      </c>
    </row>
    <row r="14" spans="1:48" ht="15">
      <c r="A14" s="8">
        <v>2111119526</v>
      </c>
      <c r="B14" s="16">
        <v>95</v>
      </c>
      <c r="C14" s="16">
        <v>20</v>
      </c>
      <c r="D14" s="10"/>
      <c r="E14" s="10">
        <v>15</v>
      </c>
      <c r="F14" s="10">
        <v>5</v>
      </c>
      <c r="G14" s="10">
        <v>5</v>
      </c>
      <c r="H14" s="10">
        <v>20</v>
      </c>
      <c r="I14" s="10">
        <v>9</v>
      </c>
      <c r="J14" s="10">
        <v>20</v>
      </c>
      <c r="K14" s="10">
        <v>3</v>
      </c>
      <c r="L14" s="15">
        <f t="shared" si="8"/>
        <v>77</v>
      </c>
      <c r="M14" s="26">
        <f t="shared" si="1"/>
        <v>64.166666666666671</v>
      </c>
      <c r="N14" s="26">
        <v>20</v>
      </c>
      <c r="O14" s="17"/>
      <c r="P14" s="10"/>
      <c r="Q14" s="17">
        <v>20</v>
      </c>
      <c r="R14" s="17">
        <v>23</v>
      </c>
      <c r="S14" s="17">
        <v>25</v>
      </c>
      <c r="T14" s="17">
        <v>18</v>
      </c>
      <c r="U14" s="17">
        <v>20</v>
      </c>
      <c r="V14" s="17">
        <v>25</v>
      </c>
      <c r="W14" s="17">
        <v>10</v>
      </c>
      <c r="X14" s="17">
        <f t="shared" si="9"/>
        <v>141</v>
      </c>
      <c r="Y14" s="40">
        <f t="shared" si="2"/>
        <v>94</v>
      </c>
      <c r="Z14" s="32"/>
      <c r="AA14" s="10">
        <v>50</v>
      </c>
      <c r="AB14" s="36">
        <f t="shared" si="3"/>
        <v>166.66666666666666</v>
      </c>
      <c r="AC14" s="36">
        <f t="shared" si="4"/>
        <v>86</v>
      </c>
      <c r="AD14" s="43">
        <v>8.6</v>
      </c>
      <c r="AE14" s="36">
        <f t="shared" si="5"/>
        <v>301.66666666666663</v>
      </c>
      <c r="AF14" s="36">
        <f t="shared" si="6"/>
        <v>75.416666666666657</v>
      </c>
      <c r="AG14" s="54"/>
      <c r="AH14" s="54">
        <v>20</v>
      </c>
      <c r="AI14" s="54">
        <v>15</v>
      </c>
      <c r="AJ14" s="54">
        <v>30</v>
      </c>
      <c r="AK14" s="54">
        <v>25</v>
      </c>
      <c r="AL14" s="54">
        <v>25</v>
      </c>
      <c r="AM14" s="53">
        <v>3</v>
      </c>
      <c r="AN14" s="53">
        <v>15</v>
      </c>
      <c r="AO14" s="53">
        <v>25</v>
      </c>
      <c r="AP14" s="53">
        <v>5</v>
      </c>
      <c r="AQ14" s="53">
        <v>25</v>
      </c>
      <c r="AR14" s="53">
        <v>2</v>
      </c>
      <c r="AS14" s="53">
        <f t="shared" si="10"/>
        <v>190</v>
      </c>
      <c r="AT14" s="65">
        <f t="shared" si="7"/>
        <v>97.435897435897445</v>
      </c>
      <c r="AU14" s="66">
        <f t="shared" si="0"/>
        <v>86.749358974358984</v>
      </c>
      <c r="AV14" s="64" t="s">
        <v>27</v>
      </c>
    </row>
    <row r="15" spans="1:48" ht="15">
      <c r="A15" s="8">
        <v>210115348</v>
      </c>
      <c r="B15" s="16">
        <v>75</v>
      </c>
      <c r="C15" s="16">
        <v>80</v>
      </c>
      <c r="D15" s="10"/>
      <c r="E15" s="10">
        <v>20</v>
      </c>
      <c r="F15" s="10">
        <v>20</v>
      </c>
      <c r="G15" s="10">
        <v>15</v>
      </c>
      <c r="H15" s="10">
        <v>5</v>
      </c>
      <c r="I15" s="10">
        <v>5</v>
      </c>
      <c r="J15" s="10">
        <v>20</v>
      </c>
      <c r="K15" s="10">
        <v>5</v>
      </c>
      <c r="L15" s="15">
        <f t="shared" si="8"/>
        <v>90</v>
      </c>
      <c r="M15" s="26">
        <f t="shared" si="1"/>
        <v>75</v>
      </c>
      <c r="N15" s="26">
        <v>70</v>
      </c>
      <c r="O15" s="17"/>
      <c r="P15" s="10"/>
      <c r="Q15" s="17">
        <v>20</v>
      </c>
      <c r="R15" s="17">
        <v>25</v>
      </c>
      <c r="S15" s="17">
        <v>15</v>
      </c>
      <c r="T15" s="17">
        <v>35</v>
      </c>
      <c r="U15" s="17">
        <v>20</v>
      </c>
      <c r="V15" s="17">
        <v>20</v>
      </c>
      <c r="W15" s="17">
        <v>28</v>
      </c>
      <c r="X15" s="17">
        <f t="shared" si="9"/>
        <v>163</v>
      </c>
      <c r="Y15" s="40">
        <f t="shared" si="2"/>
        <v>108.66666666666667</v>
      </c>
      <c r="Z15" s="32"/>
      <c r="AA15" s="10">
        <v>5</v>
      </c>
      <c r="AB15" s="36">
        <f t="shared" si="3"/>
        <v>16.666666666666668</v>
      </c>
      <c r="AC15" s="36">
        <f t="shared" si="4"/>
        <v>86.300000000000011</v>
      </c>
      <c r="AD15" s="43">
        <v>8.6300000000000008</v>
      </c>
      <c r="AE15" s="36">
        <f t="shared" si="5"/>
        <v>241.66666666666666</v>
      </c>
      <c r="AF15" s="36">
        <f t="shared" si="6"/>
        <v>60.416666666666664</v>
      </c>
      <c r="AG15" s="54"/>
      <c r="AH15" s="54">
        <v>20</v>
      </c>
      <c r="AI15" s="54">
        <v>15</v>
      </c>
      <c r="AJ15" s="54">
        <v>30</v>
      </c>
      <c r="AK15" s="54">
        <v>25</v>
      </c>
      <c r="AL15" s="54">
        <v>25</v>
      </c>
      <c r="AM15" s="53">
        <v>5</v>
      </c>
      <c r="AN15" s="53">
        <v>20</v>
      </c>
      <c r="AO15" s="53">
        <v>25</v>
      </c>
      <c r="AP15" s="53">
        <v>35</v>
      </c>
      <c r="AQ15" s="53">
        <v>25</v>
      </c>
      <c r="AR15" s="53">
        <v>22</v>
      </c>
      <c r="AS15" s="53">
        <f t="shared" si="10"/>
        <v>247</v>
      </c>
      <c r="AT15" s="65">
        <f t="shared" si="7"/>
        <v>126.66666666666667</v>
      </c>
      <c r="AU15" s="66">
        <f t="shared" si="0"/>
        <v>102.07166666666667</v>
      </c>
      <c r="AV15" s="64" t="s">
        <v>21</v>
      </c>
    </row>
    <row r="16" spans="1:48" ht="15">
      <c r="A16" s="8">
        <v>2111117727</v>
      </c>
      <c r="B16" s="16">
        <v>100</v>
      </c>
      <c r="C16" s="16">
        <v>15</v>
      </c>
      <c r="D16" s="10"/>
      <c r="E16" s="10">
        <v>1</v>
      </c>
      <c r="F16" s="10">
        <v>0</v>
      </c>
      <c r="G16" s="10">
        <v>1</v>
      </c>
      <c r="H16" s="10">
        <v>2</v>
      </c>
      <c r="I16" s="10">
        <v>2</v>
      </c>
      <c r="J16" s="10">
        <v>0</v>
      </c>
      <c r="K16" s="10">
        <v>1</v>
      </c>
      <c r="L16" s="15">
        <f t="shared" si="8"/>
        <v>7</v>
      </c>
      <c r="M16" s="26">
        <f t="shared" si="1"/>
        <v>5.833333333333333</v>
      </c>
      <c r="N16" s="26">
        <v>10</v>
      </c>
      <c r="O16" s="10"/>
      <c r="P16" s="10"/>
      <c r="Q16" s="17">
        <v>15</v>
      </c>
      <c r="R16" s="17">
        <v>25</v>
      </c>
      <c r="S16" s="17">
        <v>0</v>
      </c>
      <c r="T16" s="17">
        <v>35</v>
      </c>
      <c r="U16" s="17">
        <v>13</v>
      </c>
      <c r="V16" s="17">
        <v>25</v>
      </c>
      <c r="W16" s="17">
        <v>30</v>
      </c>
      <c r="X16" s="17">
        <f t="shared" si="9"/>
        <v>143</v>
      </c>
      <c r="Y16" s="40">
        <f t="shared" si="2"/>
        <v>95.333333333333329</v>
      </c>
      <c r="Z16" s="32"/>
      <c r="AA16" s="10">
        <v>0</v>
      </c>
      <c r="AB16" s="36">
        <f t="shared" si="3"/>
        <v>0</v>
      </c>
      <c r="AC16" s="36">
        <f t="shared" si="4"/>
        <v>26.299999999999997</v>
      </c>
      <c r="AD16" s="43">
        <v>2.63</v>
      </c>
      <c r="AE16" s="36">
        <f t="shared" si="5"/>
        <v>125</v>
      </c>
      <c r="AF16" s="36">
        <f t="shared" si="6"/>
        <v>31.25</v>
      </c>
      <c r="AG16" s="54"/>
      <c r="AH16" s="54">
        <v>2</v>
      </c>
      <c r="AI16" s="54">
        <v>1</v>
      </c>
      <c r="AJ16" s="54">
        <v>2</v>
      </c>
      <c r="AK16" s="54">
        <v>1</v>
      </c>
      <c r="AL16" s="54">
        <v>2</v>
      </c>
      <c r="AM16" s="53">
        <v>5</v>
      </c>
      <c r="AN16" s="53">
        <v>2</v>
      </c>
      <c r="AO16" s="53">
        <v>0</v>
      </c>
      <c r="AP16" s="53">
        <v>15</v>
      </c>
      <c r="AQ16" s="53">
        <v>3</v>
      </c>
      <c r="AR16" s="53">
        <v>0</v>
      </c>
      <c r="AS16" s="53">
        <f t="shared" si="10"/>
        <v>33</v>
      </c>
      <c r="AT16" s="65">
        <f t="shared" si="7"/>
        <v>16.923076923076923</v>
      </c>
      <c r="AU16" s="66">
        <f t="shared" si="0"/>
        <v>32.757564102564103</v>
      </c>
      <c r="AV16" s="64" t="s">
        <v>22</v>
      </c>
    </row>
    <row r="17" spans="1:48" ht="15">
      <c r="A17" s="8">
        <v>209114369</v>
      </c>
      <c r="B17" s="16">
        <v>100</v>
      </c>
      <c r="C17" s="16">
        <v>90</v>
      </c>
      <c r="D17" s="10"/>
      <c r="E17" s="10">
        <v>20</v>
      </c>
      <c r="F17" s="10">
        <v>0</v>
      </c>
      <c r="G17" s="10">
        <v>0</v>
      </c>
      <c r="H17" s="10">
        <v>2</v>
      </c>
      <c r="I17" s="10">
        <v>2</v>
      </c>
      <c r="J17" s="10">
        <v>0</v>
      </c>
      <c r="K17" s="10">
        <v>5</v>
      </c>
      <c r="L17" s="15">
        <f t="shared" si="8"/>
        <v>29</v>
      </c>
      <c r="M17" s="26">
        <f t="shared" si="1"/>
        <v>24.166666666666668</v>
      </c>
      <c r="N17" s="26">
        <v>100</v>
      </c>
      <c r="O17" s="10"/>
      <c r="P17" s="10"/>
      <c r="Q17" s="17">
        <v>20</v>
      </c>
      <c r="R17" s="17">
        <v>25</v>
      </c>
      <c r="S17" s="17">
        <v>5</v>
      </c>
      <c r="T17" s="17">
        <v>35</v>
      </c>
      <c r="U17" s="17">
        <v>20</v>
      </c>
      <c r="V17" s="17">
        <v>25</v>
      </c>
      <c r="W17" s="17">
        <v>15</v>
      </c>
      <c r="X17" s="17">
        <f t="shared" si="9"/>
        <v>145</v>
      </c>
      <c r="Y17" s="40">
        <f t="shared" si="2"/>
        <v>96.666666666666671</v>
      </c>
      <c r="Z17" s="32"/>
      <c r="AA17" s="10">
        <v>50</v>
      </c>
      <c r="AB17" s="36">
        <f t="shared" si="3"/>
        <v>166.66666666666666</v>
      </c>
      <c r="AC17" s="36">
        <f t="shared" si="4"/>
        <v>95.8</v>
      </c>
      <c r="AD17" s="43">
        <v>9.58</v>
      </c>
      <c r="AE17" s="36">
        <f t="shared" si="5"/>
        <v>456.66666666666663</v>
      </c>
      <c r="AF17" s="36">
        <f t="shared" si="6"/>
        <v>114.16666666666666</v>
      </c>
      <c r="AG17" s="54"/>
      <c r="AH17" s="54">
        <v>20</v>
      </c>
      <c r="AI17" s="54">
        <v>15</v>
      </c>
      <c r="AJ17" s="54">
        <v>30</v>
      </c>
      <c r="AK17" s="54">
        <v>25</v>
      </c>
      <c r="AL17" s="54">
        <v>25</v>
      </c>
      <c r="AM17" s="53">
        <v>5</v>
      </c>
      <c r="AN17" s="53">
        <v>20</v>
      </c>
      <c r="AO17" s="53">
        <v>25</v>
      </c>
      <c r="AP17" s="53">
        <v>35</v>
      </c>
      <c r="AQ17" s="53">
        <v>25</v>
      </c>
      <c r="AR17" s="53">
        <v>25</v>
      </c>
      <c r="AS17" s="53">
        <f t="shared" si="10"/>
        <v>250</v>
      </c>
      <c r="AT17" s="65">
        <f t="shared" si="7"/>
        <v>128.2051282051282</v>
      </c>
      <c r="AU17" s="66">
        <f t="shared" si="0"/>
        <v>96.445384615384626</v>
      </c>
      <c r="AV17" s="64" t="s">
        <v>20</v>
      </c>
    </row>
    <row r="18" spans="1:48" ht="15">
      <c r="A18" s="8">
        <v>210112728</v>
      </c>
      <c r="B18" s="16">
        <v>60</v>
      </c>
      <c r="C18" s="16">
        <v>100</v>
      </c>
      <c r="D18" s="10"/>
      <c r="E18" s="10">
        <v>7</v>
      </c>
      <c r="F18" s="10">
        <v>20</v>
      </c>
      <c r="G18" s="10">
        <v>5</v>
      </c>
      <c r="H18" s="10">
        <v>5</v>
      </c>
      <c r="I18" s="10">
        <v>20</v>
      </c>
      <c r="J18" s="10">
        <v>20</v>
      </c>
      <c r="K18" s="10">
        <v>0</v>
      </c>
      <c r="L18" s="15">
        <f t="shared" si="8"/>
        <v>77</v>
      </c>
      <c r="M18" s="26">
        <f t="shared" si="1"/>
        <v>64.166666666666671</v>
      </c>
      <c r="N18" s="26">
        <v>100</v>
      </c>
      <c r="O18" s="10"/>
      <c r="P18" s="10"/>
      <c r="Q18" s="17">
        <v>20</v>
      </c>
      <c r="R18" s="17">
        <v>25</v>
      </c>
      <c r="S18" s="17">
        <v>10</v>
      </c>
      <c r="T18" s="17">
        <v>20</v>
      </c>
      <c r="U18" s="17">
        <v>20</v>
      </c>
      <c r="V18" s="17">
        <v>25</v>
      </c>
      <c r="W18" s="17">
        <v>10</v>
      </c>
      <c r="X18" s="17">
        <f t="shared" si="9"/>
        <v>130</v>
      </c>
      <c r="Y18" s="40">
        <f t="shared" si="2"/>
        <v>86.666666666666671</v>
      </c>
      <c r="Z18" s="32"/>
      <c r="AA18" s="10">
        <v>50</v>
      </c>
      <c r="AB18" s="36">
        <f t="shared" si="3"/>
        <v>166.66666666666666</v>
      </c>
      <c r="AC18" s="36">
        <f t="shared" si="4"/>
        <v>95.8</v>
      </c>
      <c r="AD18" s="43">
        <v>9.58</v>
      </c>
      <c r="AE18" s="36">
        <f t="shared" si="5"/>
        <v>426.66666666666663</v>
      </c>
      <c r="AF18" s="36">
        <f t="shared" si="6"/>
        <v>106.66666666666666</v>
      </c>
      <c r="AG18" s="54"/>
      <c r="AH18" s="54">
        <v>20</v>
      </c>
      <c r="AI18" s="54">
        <v>15</v>
      </c>
      <c r="AJ18" s="54">
        <v>30</v>
      </c>
      <c r="AK18" s="54">
        <v>25</v>
      </c>
      <c r="AL18" s="54">
        <v>25</v>
      </c>
      <c r="AM18" s="53">
        <v>3</v>
      </c>
      <c r="AN18" s="53">
        <v>20</v>
      </c>
      <c r="AO18" s="53">
        <v>25</v>
      </c>
      <c r="AP18" s="53">
        <v>20</v>
      </c>
      <c r="AQ18" s="53">
        <v>25</v>
      </c>
      <c r="AR18" s="53">
        <v>25</v>
      </c>
      <c r="AS18" s="53">
        <f t="shared" si="10"/>
        <v>233</v>
      </c>
      <c r="AT18" s="65">
        <f t="shared" si="7"/>
        <v>119.48717948717949</v>
      </c>
      <c r="AU18" s="66">
        <f t="shared" si="0"/>
        <v>98.208205128205137</v>
      </c>
      <c r="AV18" s="64" t="s">
        <v>20</v>
      </c>
    </row>
    <row r="19" spans="1:48" ht="15">
      <c r="A19" s="8">
        <v>210211197</v>
      </c>
      <c r="B19" s="16">
        <v>75</v>
      </c>
      <c r="C19" s="16">
        <v>15</v>
      </c>
      <c r="D19" s="10"/>
      <c r="E19" s="10">
        <v>5</v>
      </c>
      <c r="F19" s="10">
        <v>12</v>
      </c>
      <c r="G19" s="10">
        <v>3</v>
      </c>
      <c r="H19" s="10">
        <v>5</v>
      </c>
      <c r="I19" s="10">
        <v>20</v>
      </c>
      <c r="J19" s="10">
        <v>20</v>
      </c>
      <c r="K19" s="10">
        <v>7</v>
      </c>
      <c r="L19" s="15">
        <f t="shared" si="8"/>
        <v>72</v>
      </c>
      <c r="M19" s="26">
        <f t="shared" si="1"/>
        <v>60</v>
      </c>
      <c r="N19" s="26">
        <v>0</v>
      </c>
      <c r="O19" s="10"/>
      <c r="P19" s="10"/>
      <c r="Q19" s="17">
        <v>20</v>
      </c>
      <c r="R19" s="17">
        <v>25</v>
      </c>
      <c r="S19" s="17">
        <v>5</v>
      </c>
      <c r="T19" s="17">
        <v>35</v>
      </c>
      <c r="U19" s="17">
        <v>20</v>
      </c>
      <c r="V19" s="17">
        <v>25</v>
      </c>
      <c r="W19" s="17">
        <v>30</v>
      </c>
      <c r="X19" s="17">
        <f t="shared" si="9"/>
        <v>160</v>
      </c>
      <c r="Y19" s="40">
        <f t="shared" si="2"/>
        <v>106.66666666666667</v>
      </c>
      <c r="Z19" s="32"/>
      <c r="AA19" s="10">
        <v>60</v>
      </c>
      <c r="AB19" s="36">
        <f t="shared" si="3"/>
        <v>200</v>
      </c>
      <c r="AC19" s="36">
        <f t="shared" si="4"/>
        <v>5</v>
      </c>
      <c r="AD19" s="43">
        <v>0.5</v>
      </c>
      <c r="AE19" s="36">
        <f t="shared" si="5"/>
        <v>290</v>
      </c>
      <c r="AF19" s="36">
        <f t="shared" si="6"/>
        <v>72.5</v>
      </c>
      <c r="AG19" s="54"/>
      <c r="AH19" s="54">
        <v>5</v>
      </c>
      <c r="AI19" s="54">
        <v>14</v>
      </c>
      <c r="AJ19" s="54">
        <v>8</v>
      </c>
      <c r="AK19" s="54">
        <v>3</v>
      </c>
      <c r="AL19" s="54">
        <v>25</v>
      </c>
      <c r="AM19" s="53">
        <v>8</v>
      </c>
      <c r="AN19" s="53">
        <v>2</v>
      </c>
      <c r="AO19" s="53">
        <v>22</v>
      </c>
      <c r="AP19" s="53">
        <v>2</v>
      </c>
      <c r="AQ19" s="53">
        <v>2</v>
      </c>
      <c r="AR19" s="53">
        <v>2</v>
      </c>
      <c r="AS19" s="53">
        <f t="shared" si="10"/>
        <v>93</v>
      </c>
      <c r="AT19" s="65">
        <f t="shared" si="7"/>
        <v>47.692307692307693</v>
      </c>
      <c r="AU19" s="66">
        <f t="shared" si="0"/>
        <v>60.160256410256409</v>
      </c>
      <c r="AV19" s="64" t="s">
        <v>24</v>
      </c>
    </row>
    <row r="20" spans="1:48" ht="15">
      <c r="A20" s="8">
        <v>2111112862</v>
      </c>
      <c r="B20" s="16">
        <v>100</v>
      </c>
      <c r="C20" s="16">
        <v>10</v>
      </c>
      <c r="D20" s="10"/>
      <c r="E20" s="10">
        <v>1</v>
      </c>
      <c r="F20" s="10">
        <v>5</v>
      </c>
      <c r="G20" s="10">
        <v>4</v>
      </c>
      <c r="H20" s="10">
        <v>5</v>
      </c>
      <c r="I20" s="10">
        <v>5</v>
      </c>
      <c r="J20" s="10">
        <v>20</v>
      </c>
      <c r="K20" s="10">
        <v>25</v>
      </c>
      <c r="L20" s="15">
        <f t="shared" si="8"/>
        <v>65</v>
      </c>
      <c r="M20" s="26">
        <f t="shared" si="1"/>
        <v>54.166666666666664</v>
      </c>
      <c r="N20" s="26">
        <v>0</v>
      </c>
      <c r="O20" s="10"/>
      <c r="P20" s="10"/>
      <c r="Q20" s="17">
        <v>20</v>
      </c>
      <c r="R20" s="17">
        <v>25</v>
      </c>
      <c r="S20" s="17">
        <v>30</v>
      </c>
      <c r="T20" s="17">
        <v>35</v>
      </c>
      <c r="U20" s="17">
        <v>20</v>
      </c>
      <c r="V20" s="17">
        <v>25</v>
      </c>
      <c r="W20" s="17">
        <v>30</v>
      </c>
      <c r="X20" s="17">
        <f t="shared" si="9"/>
        <v>185</v>
      </c>
      <c r="Y20" s="40">
        <f t="shared" si="2"/>
        <v>123.33333333333333</v>
      </c>
      <c r="Z20" s="32"/>
      <c r="AA20" s="10">
        <v>0</v>
      </c>
      <c r="AB20" s="36">
        <f t="shared" si="3"/>
        <v>0</v>
      </c>
      <c r="AC20" s="36">
        <f t="shared" si="4"/>
        <v>69.2</v>
      </c>
      <c r="AD20" s="43">
        <v>6.92</v>
      </c>
      <c r="AE20" s="36">
        <f t="shared" si="5"/>
        <v>110</v>
      </c>
      <c r="AF20" s="36">
        <f t="shared" si="6"/>
        <v>27.5</v>
      </c>
      <c r="AG20" s="54"/>
      <c r="AH20" s="54">
        <v>3</v>
      </c>
      <c r="AI20" s="54">
        <v>15</v>
      </c>
      <c r="AJ20" s="54">
        <v>30</v>
      </c>
      <c r="AK20" s="54">
        <v>25</v>
      </c>
      <c r="AL20" s="54">
        <v>25</v>
      </c>
      <c r="AM20" s="53">
        <v>27</v>
      </c>
      <c r="AN20" s="53">
        <v>0</v>
      </c>
      <c r="AO20" s="53">
        <v>2</v>
      </c>
      <c r="AP20" s="53">
        <v>5</v>
      </c>
      <c r="AQ20" s="53">
        <v>0</v>
      </c>
      <c r="AR20" s="53">
        <v>0</v>
      </c>
      <c r="AS20" s="53">
        <f t="shared" si="10"/>
        <v>132</v>
      </c>
      <c r="AT20" s="65">
        <f t="shared" si="7"/>
        <v>67.692307692307693</v>
      </c>
      <c r="AU20" s="66">
        <f t="shared" si="0"/>
        <v>72.246923076923082</v>
      </c>
      <c r="AV20" s="64" t="s">
        <v>28</v>
      </c>
    </row>
    <row r="21" spans="1:48" ht="15">
      <c r="A21" s="8">
        <v>208114557</v>
      </c>
      <c r="B21" s="16">
        <v>75</v>
      </c>
      <c r="C21" s="16">
        <v>20</v>
      </c>
      <c r="D21" s="10"/>
      <c r="E21" s="10">
        <v>20</v>
      </c>
      <c r="F21" s="10">
        <v>0</v>
      </c>
      <c r="G21" s="10">
        <v>20</v>
      </c>
      <c r="H21" s="10">
        <v>3</v>
      </c>
      <c r="I21" s="10">
        <v>20</v>
      </c>
      <c r="J21" s="10">
        <v>0</v>
      </c>
      <c r="K21" s="10">
        <v>5</v>
      </c>
      <c r="L21" s="15">
        <f t="shared" si="8"/>
        <v>68</v>
      </c>
      <c r="M21" s="26">
        <f t="shared" si="1"/>
        <v>56.666666666666664</v>
      </c>
      <c r="N21" s="26">
        <v>100</v>
      </c>
      <c r="O21" s="10"/>
      <c r="P21" s="10"/>
      <c r="Q21" s="17">
        <v>20</v>
      </c>
      <c r="R21" s="17">
        <v>25</v>
      </c>
      <c r="S21" s="17">
        <v>20</v>
      </c>
      <c r="T21" s="17">
        <v>35</v>
      </c>
      <c r="U21" s="17">
        <v>20</v>
      </c>
      <c r="V21" s="17">
        <v>25</v>
      </c>
      <c r="W21" s="17">
        <v>30</v>
      </c>
      <c r="X21" s="17">
        <f t="shared" si="9"/>
        <v>175</v>
      </c>
      <c r="Y21" s="40">
        <f t="shared" si="2"/>
        <v>116.66666666666667</v>
      </c>
      <c r="Z21" s="32"/>
      <c r="AA21" s="10">
        <v>2</v>
      </c>
      <c r="AB21" s="36">
        <f t="shared" si="3"/>
        <v>6.666666666666667</v>
      </c>
      <c r="AC21" s="36">
        <f t="shared" si="4"/>
        <v>92.5</v>
      </c>
      <c r="AD21" s="43">
        <v>9.25</v>
      </c>
      <c r="AE21" s="36">
        <f t="shared" si="5"/>
        <v>201.66666666666666</v>
      </c>
      <c r="AF21" s="36">
        <f t="shared" si="6"/>
        <v>50.416666666666664</v>
      </c>
      <c r="AG21" s="54"/>
      <c r="AH21" s="54">
        <v>20</v>
      </c>
      <c r="AI21" s="54">
        <v>15</v>
      </c>
      <c r="AJ21" s="54">
        <v>30</v>
      </c>
      <c r="AK21" s="54">
        <v>25</v>
      </c>
      <c r="AL21" s="54">
        <v>25</v>
      </c>
      <c r="AM21" s="53">
        <v>3</v>
      </c>
      <c r="AN21" s="53">
        <v>20</v>
      </c>
      <c r="AO21" s="53">
        <v>25</v>
      </c>
      <c r="AP21" s="53">
        <v>35</v>
      </c>
      <c r="AQ21" s="53">
        <v>0</v>
      </c>
      <c r="AR21" s="53">
        <v>0</v>
      </c>
      <c r="AS21" s="53">
        <f t="shared" si="10"/>
        <v>198</v>
      </c>
      <c r="AT21" s="65">
        <f t="shared" si="7"/>
        <v>101.53846153846155</v>
      </c>
      <c r="AU21" s="66">
        <f t="shared" si="0"/>
        <v>89.57371794871797</v>
      </c>
      <c r="AV21" s="64" t="s">
        <v>25</v>
      </c>
    </row>
    <row r="22" spans="1:48" ht="15">
      <c r="A22" s="8">
        <v>210113306</v>
      </c>
      <c r="B22" s="16">
        <v>100</v>
      </c>
      <c r="C22" s="16">
        <v>20</v>
      </c>
      <c r="D22" s="10"/>
      <c r="E22" s="10">
        <v>20</v>
      </c>
      <c r="F22" s="10">
        <v>15</v>
      </c>
      <c r="G22" s="10">
        <v>15</v>
      </c>
      <c r="H22" s="10">
        <v>5</v>
      </c>
      <c r="I22" s="10">
        <v>2</v>
      </c>
      <c r="J22" s="10">
        <v>10</v>
      </c>
      <c r="K22" s="10">
        <v>3</v>
      </c>
      <c r="L22" s="15">
        <f t="shared" si="8"/>
        <v>70</v>
      </c>
      <c r="M22" s="26">
        <f t="shared" si="1"/>
        <v>58.333333333333336</v>
      </c>
      <c r="N22" s="26">
        <v>15</v>
      </c>
      <c r="O22" s="10"/>
      <c r="P22" s="10"/>
      <c r="Q22" s="17">
        <v>17</v>
      </c>
      <c r="R22" s="17">
        <v>25</v>
      </c>
      <c r="S22" s="17">
        <v>8</v>
      </c>
      <c r="T22" s="17">
        <v>35</v>
      </c>
      <c r="U22" s="17">
        <v>13</v>
      </c>
      <c r="V22" s="17">
        <v>25</v>
      </c>
      <c r="W22" s="17">
        <v>30</v>
      </c>
      <c r="X22" s="17">
        <f t="shared" si="9"/>
        <v>153</v>
      </c>
      <c r="Y22" s="40">
        <f t="shared" si="2"/>
        <v>102</v>
      </c>
      <c r="Z22" s="32"/>
      <c r="AA22" s="10">
        <v>0</v>
      </c>
      <c r="AB22" s="36">
        <f t="shared" si="3"/>
        <v>0</v>
      </c>
      <c r="AC22" s="36">
        <f t="shared" si="4"/>
        <v>88.3</v>
      </c>
      <c r="AD22" s="43">
        <v>8.83</v>
      </c>
      <c r="AE22" s="36">
        <f t="shared" si="5"/>
        <v>135</v>
      </c>
      <c r="AF22" s="36">
        <f t="shared" si="6"/>
        <v>33.75</v>
      </c>
      <c r="AG22" s="54"/>
      <c r="AH22" s="54">
        <v>3</v>
      </c>
      <c r="AI22" s="54">
        <v>13</v>
      </c>
      <c r="AJ22" s="54">
        <v>30</v>
      </c>
      <c r="AK22" s="54">
        <v>25</v>
      </c>
      <c r="AL22" s="54">
        <v>25</v>
      </c>
      <c r="AM22" s="53">
        <v>30</v>
      </c>
      <c r="AN22" s="53">
        <v>20</v>
      </c>
      <c r="AO22" s="53">
        <v>0</v>
      </c>
      <c r="AP22" s="53">
        <v>35</v>
      </c>
      <c r="AQ22" s="53">
        <v>0</v>
      </c>
      <c r="AR22" s="53">
        <v>2</v>
      </c>
      <c r="AS22" s="53">
        <f t="shared" si="10"/>
        <v>183</v>
      </c>
      <c r="AT22" s="65">
        <f t="shared" si="7"/>
        <v>93.846153846153854</v>
      </c>
      <c r="AU22" s="66">
        <f t="shared" si="0"/>
        <v>81.810128205128208</v>
      </c>
      <c r="AV22" s="64" t="s">
        <v>26</v>
      </c>
    </row>
    <row r="23" spans="1:48">
      <c r="A23" s="8">
        <v>2111117489</v>
      </c>
      <c r="B23" s="16">
        <v>55</v>
      </c>
      <c r="C23" s="16">
        <v>20</v>
      </c>
      <c r="D23" s="10"/>
      <c r="E23" s="10">
        <v>5</v>
      </c>
      <c r="F23" s="10">
        <v>4</v>
      </c>
      <c r="G23" s="10">
        <v>4</v>
      </c>
      <c r="H23" s="10">
        <v>5</v>
      </c>
      <c r="I23" s="10">
        <v>3</v>
      </c>
      <c r="J23" s="10">
        <v>3</v>
      </c>
      <c r="K23" s="10">
        <v>5</v>
      </c>
      <c r="L23" s="15">
        <f t="shared" si="8"/>
        <v>29</v>
      </c>
      <c r="M23" s="26">
        <f t="shared" si="1"/>
        <v>24.166666666666668</v>
      </c>
      <c r="N23" s="26">
        <v>100</v>
      </c>
      <c r="O23" s="10"/>
      <c r="P23" s="10"/>
      <c r="Q23" s="17">
        <v>0</v>
      </c>
      <c r="R23" s="17">
        <v>25</v>
      </c>
      <c r="S23" s="17">
        <v>30</v>
      </c>
      <c r="T23" s="17">
        <v>30</v>
      </c>
      <c r="U23" s="17">
        <v>20</v>
      </c>
      <c r="V23" s="17">
        <v>15</v>
      </c>
      <c r="W23" s="17">
        <v>20</v>
      </c>
      <c r="X23" s="17">
        <f t="shared" si="9"/>
        <v>140</v>
      </c>
      <c r="Y23" s="40">
        <f t="shared" si="2"/>
        <v>93.333333333333329</v>
      </c>
      <c r="Z23" s="32"/>
      <c r="AA23" s="10">
        <v>24</v>
      </c>
      <c r="AB23" s="36">
        <f t="shared" si="3"/>
        <v>80</v>
      </c>
      <c r="AC23" s="36">
        <f t="shared" si="4"/>
        <v>83.100000000000009</v>
      </c>
      <c r="AD23" s="44">
        <v>8.31</v>
      </c>
      <c r="AE23" s="36">
        <f t="shared" si="5"/>
        <v>255</v>
      </c>
      <c r="AF23" s="36">
        <f t="shared" si="6"/>
        <v>63.75</v>
      </c>
      <c r="AG23" s="54"/>
      <c r="AH23" s="54">
        <v>20</v>
      </c>
      <c r="AI23" s="54">
        <v>15</v>
      </c>
      <c r="AJ23" s="54">
        <v>30</v>
      </c>
      <c r="AK23" s="54">
        <v>25</v>
      </c>
      <c r="AL23" s="54">
        <v>25</v>
      </c>
      <c r="AM23" s="53">
        <v>5</v>
      </c>
      <c r="AN23" s="53">
        <v>20</v>
      </c>
      <c r="AO23" s="53">
        <v>25</v>
      </c>
      <c r="AP23" s="53">
        <v>35</v>
      </c>
      <c r="AQ23" s="53">
        <v>25</v>
      </c>
      <c r="AR23" s="53">
        <v>25</v>
      </c>
      <c r="AS23" s="53">
        <f t="shared" si="10"/>
        <v>250</v>
      </c>
      <c r="AT23" s="65">
        <f t="shared" si="7"/>
        <v>128.2051282051282</v>
      </c>
      <c r="AU23" s="66">
        <f t="shared" si="0"/>
        <v>89.467051282051287</v>
      </c>
      <c r="AV23" s="64" t="s">
        <v>25</v>
      </c>
    </row>
    <row r="24" spans="1:48">
      <c r="A24" s="8">
        <v>210118846</v>
      </c>
      <c r="B24" s="16">
        <v>100</v>
      </c>
      <c r="C24" s="16">
        <v>10</v>
      </c>
      <c r="D24" s="10"/>
      <c r="E24" s="10">
        <v>20</v>
      </c>
      <c r="F24" s="10">
        <v>7</v>
      </c>
      <c r="G24" s="10">
        <v>5</v>
      </c>
      <c r="H24" s="10">
        <v>5</v>
      </c>
      <c r="I24" s="10">
        <v>2</v>
      </c>
      <c r="J24" s="10">
        <v>20</v>
      </c>
      <c r="K24" s="10">
        <v>3</v>
      </c>
      <c r="L24" s="15">
        <f t="shared" si="8"/>
        <v>62</v>
      </c>
      <c r="M24" s="26">
        <f t="shared" si="1"/>
        <v>51.666666666666664</v>
      </c>
      <c r="N24" s="26">
        <v>10</v>
      </c>
      <c r="O24" s="10"/>
      <c r="P24" s="10"/>
      <c r="Q24" s="17">
        <v>20</v>
      </c>
      <c r="R24" s="17">
        <v>25</v>
      </c>
      <c r="S24" s="17">
        <v>20</v>
      </c>
      <c r="T24" s="17">
        <v>15</v>
      </c>
      <c r="U24" s="17">
        <v>20</v>
      </c>
      <c r="V24" s="17">
        <v>25</v>
      </c>
      <c r="W24" s="17">
        <v>5</v>
      </c>
      <c r="X24" s="17">
        <f t="shared" si="9"/>
        <v>130</v>
      </c>
      <c r="Y24" s="40">
        <f t="shared" si="2"/>
        <v>86.666666666666671</v>
      </c>
      <c r="Z24" s="32"/>
      <c r="AA24" s="10">
        <v>23</v>
      </c>
      <c r="AB24" s="36">
        <f t="shared" si="3"/>
        <v>76.666666666666671</v>
      </c>
      <c r="AC24" s="36">
        <f t="shared" si="4"/>
        <v>79.800000000000011</v>
      </c>
      <c r="AD24" s="44">
        <v>7.98</v>
      </c>
      <c r="AE24" s="36">
        <f t="shared" si="5"/>
        <v>196.66666666666669</v>
      </c>
      <c r="AF24" s="36">
        <f t="shared" si="6"/>
        <v>49.166666666666671</v>
      </c>
      <c r="AG24" s="54"/>
      <c r="AH24" s="54">
        <v>20</v>
      </c>
      <c r="AI24" s="54">
        <v>15</v>
      </c>
      <c r="AJ24" s="54">
        <v>30</v>
      </c>
      <c r="AK24" s="54">
        <v>25</v>
      </c>
      <c r="AL24" s="54">
        <v>25</v>
      </c>
      <c r="AM24" s="53">
        <v>3</v>
      </c>
      <c r="AN24" s="53">
        <v>20</v>
      </c>
      <c r="AO24" s="53">
        <v>25</v>
      </c>
      <c r="AP24" s="53">
        <v>13</v>
      </c>
      <c r="AQ24" s="53">
        <v>25</v>
      </c>
      <c r="AR24" s="53">
        <v>5</v>
      </c>
      <c r="AS24" s="53">
        <f t="shared" si="10"/>
        <v>206</v>
      </c>
      <c r="AT24" s="65">
        <f t="shared" si="7"/>
        <v>105.64102564102565</v>
      </c>
      <c r="AU24" s="66">
        <f t="shared" si="0"/>
        <v>82.819743589743609</v>
      </c>
      <c r="AV24" s="64" t="s">
        <v>26</v>
      </c>
    </row>
    <row r="25" spans="1:48">
      <c r="A25" s="8">
        <v>2111117933</v>
      </c>
      <c r="B25" s="16">
        <v>20</v>
      </c>
      <c r="C25" s="16"/>
      <c r="D25" s="10"/>
      <c r="E25" s="10">
        <v>20</v>
      </c>
      <c r="F25" s="10">
        <v>4</v>
      </c>
      <c r="G25" s="10">
        <v>7</v>
      </c>
      <c r="H25" s="10">
        <v>5</v>
      </c>
      <c r="I25" s="10">
        <v>3</v>
      </c>
      <c r="J25" s="10">
        <v>3</v>
      </c>
      <c r="K25" s="10">
        <v>0</v>
      </c>
      <c r="L25" s="15">
        <f t="shared" si="8"/>
        <v>42</v>
      </c>
      <c r="M25" s="26">
        <f t="shared" si="1"/>
        <v>35</v>
      </c>
      <c r="N25" s="26">
        <v>100</v>
      </c>
      <c r="O25" s="10"/>
      <c r="P25" s="10"/>
      <c r="Q25" s="17">
        <v>5</v>
      </c>
      <c r="R25" s="17">
        <v>20</v>
      </c>
      <c r="S25" s="17">
        <v>20</v>
      </c>
      <c r="T25" s="17">
        <v>10</v>
      </c>
      <c r="U25" s="17">
        <v>20</v>
      </c>
      <c r="V25" s="17">
        <v>25</v>
      </c>
      <c r="W25" s="17">
        <v>30</v>
      </c>
      <c r="X25" s="17">
        <f t="shared" si="9"/>
        <v>130</v>
      </c>
      <c r="Y25" s="40">
        <f t="shared" si="2"/>
        <v>86.666666666666671</v>
      </c>
      <c r="Z25" s="32"/>
      <c r="AA25" s="10">
        <v>23</v>
      </c>
      <c r="AB25" s="36">
        <f t="shared" si="3"/>
        <v>76.666666666666671</v>
      </c>
      <c r="AC25" s="36">
        <f t="shared" si="4"/>
        <v>74.800000000000011</v>
      </c>
      <c r="AD25" s="44">
        <v>7.48</v>
      </c>
      <c r="AE25" s="36">
        <f t="shared" si="5"/>
        <v>196.66666666666669</v>
      </c>
      <c r="AF25" s="36">
        <f t="shared" si="6"/>
        <v>49.166666666666671</v>
      </c>
      <c r="AG25" s="54"/>
      <c r="AH25" s="54">
        <v>20</v>
      </c>
      <c r="AI25" s="54">
        <v>17</v>
      </c>
      <c r="AJ25" s="54">
        <v>30</v>
      </c>
      <c r="AK25" s="54">
        <v>25</v>
      </c>
      <c r="AL25" s="54">
        <v>25</v>
      </c>
      <c r="AM25" s="53">
        <v>7</v>
      </c>
      <c r="AN25" s="53">
        <v>20</v>
      </c>
      <c r="AO25" s="53">
        <v>25</v>
      </c>
      <c r="AP25" s="53">
        <v>15</v>
      </c>
      <c r="AQ25" s="53">
        <v>25</v>
      </c>
      <c r="AR25" s="53">
        <v>2</v>
      </c>
      <c r="AS25" s="53">
        <f t="shared" si="10"/>
        <v>211</v>
      </c>
      <c r="AT25" s="65">
        <f t="shared" si="7"/>
        <v>108.2051282051282</v>
      </c>
      <c r="AU25" s="66">
        <f t="shared" si="0"/>
        <v>80.012051282051289</v>
      </c>
      <c r="AV25" s="64" t="s">
        <v>26</v>
      </c>
    </row>
    <row r="26" spans="1:48">
      <c r="A26" s="8">
        <v>210112526</v>
      </c>
      <c r="B26" s="16">
        <v>95</v>
      </c>
      <c r="C26" s="16">
        <v>20</v>
      </c>
      <c r="D26" s="10"/>
      <c r="E26" s="10">
        <v>20</v>
      </c>
      <c r="F26" s="10">
        <v>5</v>
      </c>
      <c r="G26" s="10">
        <v>2</v>
      </c>
      <c r="H26" s="10">
        <v>5</v>
      </c>
      <c r="I26" s="10">
        <v>20</v>
      </c>
      <c r="J26" s="10">
        <v>20</v>
      </c>
      <c r="K26" s="10">
        <v>5</v>
      </c>
      <c r="L26" s="15">
        <f t="shared" si="8"/>
        <v>77</v>
      </c>
      <c r="M26" s="26">
        <f t="shared" si="1"/>
        <v>64.166666666666671</v>
      </c>
      <c r="N26" s="26">
        <v>10</v>
      </c>
      <c r="O26" s="10"/>
      <c r="P26" s="10"/>
      <c r="Q26" s="17">
        <v>20</v>
      </c>
      <c r="R26" s="17">
        <v>15</v>
      </c>
      <c r="S26" s="17">
        <v>10</v>
      </c>
      <c r="T26" s="17">
        <v>5</v>
      </c>
      <c r="U26" s="17">
        <v>20</v>
      </c>
      <c r="V26" s="17">
        <v>25</v>
      </c>
      <c r="W26" s="17">
        <v>30</v>
      </c>
      <c r="X26" s="17">
        <f t="shared" si="9"/>
        <v>125</v>
      </c>
      <c r="Y26" s="40">
        <f t="shared" si="2"/>
        <v>83.333333333333329</v>
      </c>
      <c r="Z26" s="32"/>
      <c r="AA26" s="10">
        <v>50</v>
      </c>
      <c r="AB26" s="36">
        <f t="shared" si="3"/>
        <v>166.66666666666666</v>
      </c>
      <c r="AC26" s="36">
        <f t="shared" si="4"/>
        <v>55.599999999999994</v>
      </c>
      <c r="AD26" s="44">
        <v>5.56</v>
      </c>
      <c r="AE26" s="36">
        <f t="shared" si="5"/>
        <v>291.66666666666663</v>
      </c>
      <c r="AF26" s="36">
        <f t="shared" si="6"/>
        <v>72.916666666666657</v>
      </c>
      <c r="AG26" s="54"/>
      <c r="AH26" s="54">
        <v>20</v>
      </c>
      <c r="AI26" s="54">
        <v>15</v>
      </c>
      <c r="AJ26" s="54">
        <v>30</v>
      </c>
      <c r="AK26" s="54">
        <v>25</v>
      </c>
      <c r="AL26" s="54">
        <v>25</v>
      </c>
      <c r="AM26" s="53">
        <v>3</v>
      </c>
      <c r="AN26" s="53">
        <v>20</v>
      </c>
      <c r="AO26" s="53">
        <v>25</v>
      </c>
      <c r="AP26" s="53">
        <v>35</v>
      </c>
      <c r="AQ26" s="53">
        <v>25</v>
      </c>
      <c r="AR26" s="53">
        <v>25</v>
      </c>
      <c r="AS26" s="53">
        <f t="shared" si="10"/>
        <v>248</v>
      </c>
      <c r="AT26" s="65">
        <f t="shared" si="7"/>
        <v>127.17948717948718</v>
      </c>
      <c r="AU26" s="66">
        <f t="shared" si="0"/>
        <v>93.223461538461549</v>
      </c>
      <c r="AV26" s="64" t="s">
        <v>20</v>
      </c>
    </row>
    <row r="27" spans="1:48">
      <c r="A27" s="8">
        <v>208113615</v>
      </c>
      <c r="B27" s="14">
        <v>0</v>
      </c>
      <c r="C27" s="14">
        <v>15</v>
      </c>
      <c r="D27" s="19"/>
      <c r="E27" s="19">
        <v>0</v>
      </c>
      <c r="F27" s="19">
        <v>0</v>
      </c>
      <c r="G27" s="19">
        <v>2</v>
      </c>
      <c r="H27" s="19">
        <v>2</v>
      </c>
      <c r="I27" s="19">
        <v>1</v>
      </c>
      <c r="J27" s="19">
        <v>0</v>
      </c>
      <c r="K27" s="19">
        <v>12</v>
      </c>
      <c r="L27" s="15">
        <f t="shared" si="8"/>
        <v>17</v>
      </c>
      <c r="M27" s="26">
        <f t="shared" si="1"/>
        <v>14.166666666666666</v>
      </c>
      <c r="N27" s="26">
        <v>100</v>
      </c>
      <c r="O27" s="19"/>
      <c r="P27" s="19"/>
      <c r="Q27" s="17"/>
      <c r="R27" s="17"/>
      <c r="S27" s="17"/>
      <c r="T27" s="17"/>
      <c r="U27" s="17"/>
      <c r="V27" s="17"/>
      <c r="W27" s="17"/>
      <c r="X27" s="17">
        <f t="shared" si="9"/>
        <v>0</v>
      </c>
      <c r="Y27" s="40">
        <f t="shared" si="2"/>
        <v>0</v>
      </c>
      <c r="Z27" s="32"/>
      <c r="AA27" s="19">
        <v>0</v>
      </c>
      <c r="AB27" s="36">
        <f t="shared" si="3"/>
        <v>0</v>
      </c>
      <c r="AC27" s="36">
        <f t="shared" si="4"/>
        <v>45.8</v>
      </c>
      <c r="AD27" s="44">
        <v>4.58</v>
      </c>
      <c r="AE27" s="36">
        <f t="shared" si="5"/>
        <v>115</v>
      </c>
      <c r="AF27" s="36">
        <f t="shared" si="6"/>
        <v>28.75</v>
      </c>
      <c r="AG27" s="49"/>
      <c r="AH27" s="49"/>
      <c r="AI27" s="49"/>
      <c r="AJ27" s="49"/>
      <c r="AK27" s="49"/>
      <c r="AL27" s="49"/>
      <c r="AM27" s="50"/>
      <c r="AN27" s="50"/>
      <c r="AO27" s="50"/>
      <c r="AP27" s="50"/>
      <c r="AQ27" s="50"/>
      <c r="AR27" s="50"/>
      <c r="AS27" s="53">
        <f t="shared" si="10"/>
        <v>0</v>
      </c>
      <c r="AT27" s="65">
        <f t="shared" si="7"/>
        <v>0</v>
      </c>
      <c r="AU27" s="66">
        <f t="shared" si="0"/>
        <v>10.288333333333334</v>
      </c>
      <c r="AV27" s="64" t="s">
        <v>22</v>
      </c>
    </row>
    <row r="28" spans="1:48">
      <c r="A28" s="8">
        <v>2111122710</v>
      </c>
      <c r="B28" s="20">
        <v>0</v>
      </c>
      <c r="C28" s="20">
        <v>5</v>
      </c>
      <c r="D28" s="18"/>
      <c r="E28" s="18">
        <v>20</v>
      </c>
      <c r="F28" s="18">
        <v>5</v>
      </c>
      <c r="G28" s="18">
        <v>2</v>
      </c>
      <c r="H28" s="18">
        <v>3</v>
      </c>
      <c r="I28" s="18">
        <v>3</v>
      </c>
      <c r="J28" s="18">
        <v>20</v>
      </c>
      <c r="K28" s="18">
        <v>2</v>
      </c>
      <c r="L28" s="21">
        <f t="shared" si="8"/>
        <v>55</v>
      </c>
      <c r="M28" s="26">
        <f t="shared" si="1"/>
        <v>45.833333333333336</v>
      </c>
      <c r="N28" s="26">
        <v>10</v>
      </c>
      <c r="O28" s="18"/>
      <c r="P28" s="18"/>
      <c r="Q28" s="30">
        <v>20</v>
      </c>
      <c r="R28" s="30">
        <v>22</v>
      </c>
      <c r="S28" s="30">
        <v>20</v>
      </c>
      <c r="T28" s="30">
        <v>20</v>
      </c>
      <c r="U28" s="30">
        <v>20</v>
      </c>
      <c r="V28" s="30">
        <v>25</v>
      </c>
      <c r="W28" s="30">
        <v>10</v>
      </c>
      <c r="X28" s="17">
        <f t="shared" si="9"/>
        <v>137</v>
      </c>
      <c r="Y28" s="40">
        <f t="shared" si="2"/>
        <v>91.333333333333329</v>
      </c>
      <c r="Z28" s="32"/>
      <c r="AA28" s="18">
        <v>0</v>
      </c>
      <c r="AB28" s="36">
        <f t="shared" si="3"/>
        <v>0</v>
      </c>
      <c r="AC28" s="36">
        <f t="shared" si="4"/>
        <v>0</v>
      </c>
      <c r="AD28" s="44">
        <v>0</v>
      </c>
      <c r="AE28" s="36">
        <f t="shared" si="5"/>
        <v>15</v>
      </c>
      <c r="AF28" s="36">
        <f t="shared" si="6"/>
        <v>3.75</v>
      </c>
      <c r="AG28" s="49"/>
      <c r="AH28" s="49">
        <v>20</v>
      </c>
      <c r="AI28" s="49">
        <v>15</v>
      </c>
      <c r="AJ28" s="49">
        <v>30</v>
      </c>
      <c r="AK28" s="49">
        <v>25</v>
      </c>
      <c r="AL28" s="49">
        <v>25</v>
      </c>
      <c r="AM28" s="50">
        <v>3</v>
      </c>
      <c r="AN28" s="50">
        <v>20</v>
      </c>
      <c r="AO28" s="50">
        <v>25</v>
      </c>
      <c r="AP28" s="50">
        <v>5</v>
      </c>
      <c r="AQ28" s="50">
        <v>25</v>
      </c>
      <c r="AR28" s="50">
        <v>5</v>
      </c>
      <c r="AS28" s="53">
        <f t="shared" si="10"/>
        <v>198</v>
      </c>
      <c r="AT28" s="65">
        <f t="shared" si="7"/>
        <v>101.53846153846155</v>
      </c>
      <c r="AU28" s="66">
        <f t="shared" si="0"/>
        <v>68.42371794871795</v>
      </c>
      <c r="AV28" s="64" t="s">
        <v>29</v>
      </c>
    </row>
    <row r="29" spans="1:48">
      <c r="A29" s="8">
        <v>207114431</v>
      </c>
      <c r="B29" s="20">
        <v>0</v>
      </c>
      <c r="C29" s="20">
        <v>85</v>
      </c>
      <c r="D29" s="18"/>
      <c r="E29" s="18">
        <v>20</v>
      </c>
      <c r="F29" s="18">
        <v>20</v>
      </c>
      <c r="G29" s="18">
        <v>20</v>
      </c>
      <c r="H29" s="18">
        <v>20</v>
      </c>
      <c r="I29" s="18">
        <v>20</v>
      </c>
      <c r="J29" s="18"/>
      <c r="K29" s="18">
        <v>20</v>
      </c>
      <c r="L29" s="21">
        <f t="shared" si="8"/>
        <v>120</v>
      </c>
      <c r="M29" s="26">
        <f>100*L29/100</f>
        <v>120</v>
      </c>
      <c r="N29" s="26">
        <v>100</v>
      </c>
      <c r="O29" s="18"/>
      <c r="P29" s="18"/>
      <c r="Q29" s="30">
        <v>14</v>
      </c>
      <c r="R29" s="30">
        <v>15</v>
      </c>
      <c r="S29" s="30">
        <v>30</v>
      </c>
      <c r="T29" s="30">
        <v>35</v>
      </c>
      <c r="U29" s="30">
        <v>20</v>
      </c>
      <c r="V29" s="30">
        <v>25</v>
      </c>
      <c r="W29" s="30">
        <v>30</v>
      </c>
      <c r="X29" s="17">
        <f t="shared" si="9"/>
        <v>169</v>
      </c>
      <c r="Y29" s="40">
        <f t="shared" si="2"/>
        <v>112.66666666666667</v>
      </c>
      <c r="Z29" s="32"/>
      <c r="AA29" s="18">
        <v>23</v>
      </c>
      <c r="AB29" s="36">
        <f t="shared" si="3"/>
        <v>76.666666666666671</v>
      </c>
      <c r="AC29" s="36">
        <f t="shared" si="4"/>
        <v>50</v>
      </c>
      <c r="AD29" s="44">
        <v>5</v>
      </c>
      <c r="AE29" s="36">
        <f t="shared" si="5"/>
        <v>261.66666666666669</v>
      </c>
      <c r="AF29" s="36">
        <f t="shared" si="6"/>
        <v>65.416666666666671</v>
      </c>
      <c r="AG29" s="49"/>
      <c r="AH29" s="49">
        <v>20</v>
      </c>
      <c r="AI29" s="49">
        <v>15</v>
      </c>
      <c r="AJ29" s="49">
        <v>30</v>
      </c>
      <c r="AK29" s="49">
        <v>25</v>
      </c>
      <c r="AL29" s="49">
        <v>25</v>
      </c>
      <c r="AM29" s="50">
        <v>3</v>
      </c>
      <c r="AN29" s="50">
        <v>20</v>
      </c>
      <c r="AO29" s="50">
        <v>25</v>
      </c>
      <c r="AP29" s="50">
        <v>5</v>
      </c>
      <c r="AQ29" s="50">
        <v>25</v>
      </c>
      <c r="AR29" s="50">
        <v>3</v>
      </c>
      <c r="AS29" s="53">
        <f t="shared" si="10"/>
        <v>196</v>
      </c>
      <c r="AT29" s="65">
        <f t="shared" si="7"/>
        <v>100.51282051282051</v>
      </c>
      <c r="AU29" s="66">
        <f t="shared" si="0"/>
        <v>98.280128205128207</v>
      </c>
      <c r="AV29" s="64" t="s">
        <v>20</v>
      </c>
    </row>
    <row r="30" spans="1:48">
      <c r="A30" s="8">
        <v>206217204</v>
      </c>
      <c r="B30" s="20">
        <v>0</v>
      </c>
      <c r="C30" s="20">
        <v>100</v>
      </c>
      <c r="D30" s="18"/>
      <c r="E30" s="18">
        <v>15</v>
      </c>
      <c r="F30" s="18">
        <v>20</v>
      </c>
      <c r="G30" s="18">
        <v>20</v>
      </c>
      <c r="H30" s="18">
        <v>20</v>
      </c>
      <c r="I30" s="18">
        <v>20</v>
      </c>
      <c r="J30" s="18"/>
      <c r="K30" s="18">
        <v>20</v>
      </c>
      <c r="L30" s="21">
        <f t="shared" si="8"/>
        <v>115</v>
      </c>
      <c r="M30" s="26">
        <f>100*L30/100</f>
        <v>115</v>
      </c>
      <c r="N30" s="26">
        <v>0</v>
      </c>
      <c r="O30" s="18"/>
      <c r="P30" s="18"/>
      <c r="Q30" s="30">
        <v>20</v>
      </c>
      <c r="R30" s="30">
        <v>25</v>
      </c>
      <c r="S30" s="30">
        <v>30</v>
      </c>
      <c r="T30" s="30">
        <v>35</v>
      </c>
      <c r="U30" s="30">
        <v>20</v>
      </c>
      <c r="V30" s="30">
        <v>25</v>
      </c>
      <c r="W30" s="30">
        <v>30</v>
      </c>
      <c r="X30" s="17">
        <f t="shared" si="9"/>
        <v>185</v>
      </c>
      <c r="Y30" s="40">
        <f t="shared" si="2"/>
        <v>123.33333333333333</v>
      </c>
      <c r="Z30" s="32"/>
      <c r="AA30" s="18">
        <v>22</v>
      </c>
      <c r="AB30" s="36">
        <f t="shared" si="3"/>
        <v>73.333333333333329</v>
      </c>
      <c r="AC30" s="36">
        <f t="shared" si="4"/>
        <v>39.200000000000003</v>
      </c>
      <c r="AD30" s="44">
        <v>3.92</v>
      </c>
      <c r="AE30" s="36">
        <f t="shared" si="5"/>
        <v>173.33333333333331</v>
      </c>
      <c r="AF30" s="36">
        <f t="shared" si="6"/>
        <v>43.333333333333329</v>
      </c>
      <c r="AG30" s="49"/>
      <c r="AH30" s="49">
        <v>20</v>
      </c>
      <c r="AI30" s="49">
        <v>17</v>
      </c>
      <c r="AJ30" s="49">
        <v>30</v>
      </c>
      <c r="AK30" s="49">
        <v>25</v>
      </c>
      <c r="AL30" s="49">
        <v>25</v>
      </c>
      <c r="AM30" s="50">
        <v>5</v>
      </c>
      <c r="AN30" s="50">
        <v>20</v>
      </c>
      <c r="AO30" s="50">
        <v>25</v>
      </c>
      <c r="AP30" s="50">
        <v>5</v>
      </c>
      <c r="AQ30" s="50">
        <v>25</v>
      </c>
      <c r="AR30" s="50">
        <v>22</v>
      </c>
      <c r="AS30" s="53">
        <f t="shared" si="10"/>
        <v>219</v>
      </c>
      <c r="AT30" s="65">
        <f t="shared" si="7"/>
        <v>112.30769230769231</v>
      </c>
      <c r="AU30" s="66">
        <f t="shared" si="0"/>
        <v>100.84307692307692</v>
      </c>
      <c r="AV30" s="64" t="s">
        <v>21</v>
      </c>
    </row>
    <row r="31" spans="1:48">
      <c r="A31" s="8">
        <v>210116737</v>
      </c>
      <c r="B31" s="22">
        <v>0</v>
      </c>
      <c r="C31" s="22">
        <v>0</v>
      </c>
      <c r="D31" s="8"/>
      <c r="E31" s="8">
        <v>5</v>
      </c>
      <c r="F31" s="8">
        <v>0</v>
      </c>
      <c r="G31" s="8">
        <v>0</v>
      </c>
      <c r="H31" s="8">
        <v>5</v>
      </c>
      <c r="I31" s="8">
        <v>20</v>
      </c>
      <c r="J31" s="8"/>
      <c r="K31" s="8"/>
      <c r="L31" s="21">
        <f t="shared" si="8"/>
        <v>30</v>
      </c>
      <c r="M31" s="26">
        <f t="shared" si="1"/>
        <v>25</v>
      </c>
      <c r="N31" s="26">
        <v>10</v>
      </c>
      <c r="O31" s="8"/>
      <c r="P31" s="8"/>
      <c r="Q31" s="30"/>
      <c r="R31" s="30"/>
      <c r="S31" s="30"/>
      <c r="T31" s="30"/>
      <c r="U31" s="30"/>
      <c r="V31" s="30"/>
      <c r="W31" s="30"/>
      <c r="X31" s="17">
        <f t="shared" si="9"/>
        <v>0</v>
      </c>
      <c r="Y31" s="40">
        <f t="shared" si="2"/>
        <v>0</v>
      </c>
      <c r="Z31" s="32"/>
      <c r="AA31" s="18">
        <v>0</v>
      </c>
      <c r="AB31" s="37">
        <f t="shared" si="3"/>
        <v>0</v>
      </c>
      <c r="AC31" s="36">
        <f t="shared" si="4"/>
        <v>0</v>
      </c>
      <c r="AD31" s="46">
        <v>0</v>
      </c>
      <c r="AE31" s="36">
        <f t="shared" si="5"/>
        <v>10</v>
      </c>
      <c r="AF31" s="36">
        <f t="shared" si="6"/>
        <v>2.5</v>
      </c>
      <c r="AG31" s="49"/>
      <c r="AH31" s="49"/>
      <c r="AI31" s="49"/>
      <c r="AJ31" s="49"/>
      <c r="AK31" s="49"/>
      <c r="AL31" s="49"/>
      <c r="AM31" s="50"/>
      <c r="AN31" s="50"/>
      <c r="AO31" s="50"/>
      <c r="AP31" s="50"/>
      <c r="AQ31" s="50"/>
      <c r="AR31" s="50"/>
      <c r="AS31" s="53">
        <f t="shared" si="10"/>
        <v>0</v>
      </c>
      <c r="AT31" s="65">
        <f t="shared" si="7"/>
        <v>0</v>
      </c>
      <c r="AU31" s="66">
        <f t="shared" si="0"/>
        <v>5.25</v>
      </c>
      <c r="AV31" s="64" t="s">
        <v>22</v>
      </c>
    </row>
    <row r="32" spans="1:48">
      <c r="A32" s="42">
        <v>210211051</v>
      </c>
      <c r="B32" s="22"/>
      <c r="C32" s="22"/>
      <c r="D32" s="8"/>
      <c r="E32" s="8"/>
      <c r="F32" s="8"/>
      <c r="G32" s="8"/>
      <c r="H32" s="8"/>
      <c r="I32" s="8"/>
      <c r="J32" s="8"/>
      <c r="K32" s="8"/>
      <c r="L32" s="21"/>
      <c r="M32" s="27"/>
      <c r="N32" s="27"/>
      <c r="O32" s="8"/>
      <c r="P32" s="8"/>
      <c r="Q32" s="30"/>
      <c r="R32" s="30"/>
      <c r="S32" s="30"/>
      <c r="T32" s="30"/>
      <c r="U32" s="30"/>
      <c r="V32" s="30"/>
      <c r="W32" s="30"/>
      <c r="X32" s="30"/>
      <c r="Y32" s="41">
        <v>0</v>
      </c>
      <c r="Z32" s="33"/>
      <c r="AA32" s="18"/>
      <c r="AB32" s="37"/>
      <c r="AC32" s="36">
        <f t="shared" si="4"/>
        <v>68.3</v>
      </c>
      <c r="AD32" s="46">
        <v>6.83</v>
      </c>
      <c r="AE32" s="36">
        <f t="shared" si="5"/>
        <v>0</v>
      </c>
      <c r="AF32" s="36">
        <f t="shared" si="6"/>
        <v>0</v>
      </c>
      <c r="AG32" s="49"/>
      <c r="AH32" s="49">
        <v>5</v>
      </c>
      <c r="AI32" s="49">
        <v>15</v>
      </c>
      <c r="AJ32" s="49">
        <v>30</v>
      </c>
      <c r="AK32" s="49">
        <v>25</v>
      </c>
      <c r="AL32" s="49">
        <v>25</v>
      </c>
      <c r="AM32" s="50">
        <v>30</v>
      </c>
      <c r="AN32" s="50">
        <v>0</v>
      </c>
      <c r="AO32" s="50">
        <v>3</v>
      </c>
      <c r="AP32" s="50">
        <v>2</v>
      </c>
      <c r="AQ32" s="50">
        <v>25</v>
      </c>
      <c r="AR32" s="50">
        <v>0</v>
      </c>
      <c r="AS32" s="53">
        <f t="shared" si="10"/>
        <v>160</v>
      </c>
      <c r="AT32" s="65">
        <f t="shared" si="7"/>
        <v>82.051282051282058</v>
      </c>
      <c r="AU32" s="66">
        <f t="shared" si="0"/>
        <v>39.650512820512823</v>
      </c>
      <c r="AV32" s="64" t="s">
        <v>22</v>
      </c>
    </row>
    <row r="33" spans="1:48">
      <c r="A33" s="8"/>
      <c r="B33" s="22"/>
      <c r="C33" s="22"/>
      <c r="D33" s="8"/>
      <c r="E33" s="8"/>
      <c r="F33" s="8"/>
      <c r="G33" s="8"/>
      <c r="H33" s="8"/>
      <c r="I33" s="8"/>
      <c r="J33" s="8"/>
      <c r="K33" s="8"/>
      <c r="L33" s="21"/>
      <c r="M33" s="27"/>
      <c r="N33" s="27"/>
      <c r="O33" s="8"/>
      <c r="P33" s="8"/>
      <c r="Q33" s="30"/>
      <c r="R33" s="30"/>
      <c r="S33" s="30"/>
      <c r="T33" s="30"/>
      <c r="U33" s="30"/>
      <c r="V33" s="30"/>
      <c r="W33" s="30"/>
      <c r="X33" s="30"/>
      <c r="Y33" s="41"/>
      <c r="Z33" s="33"/>
      <c r="AA33" s="18"/>
      <c r="AB33" s="37"/>
      <c r="AC33" s="37"/>
      <c r="AD33" s="46"/>
      <c r="AE33" s="36">
        <f t="shared" si="5"/>
        <v>0</v>
      </c>
      <c r="AF33" s="36">
        <f t="shared" si="6"/>
        <v>0</v>
      </c>
      <c r="AG33" s="49"/>
      <c r="AH33" s="49"/>
      <c r="AI33" s="49"/>
      <c r="AJ33" s="49"/>
      <c r="AK33" s="49"/>
      <c r="AL33" s="49"/>
      <c r="AM33" s="50"/>
      <c r="AN33" s="50"/>
      <c r="AO33" s="50"/>
      <c r="AP33" s="50"/>
      <c r="AQ33" s="50"/>
      <c r="AR33" s="50"/>
      <c r="AS33" s="53">
        <f t="shared" si="10"/>
        <v>0</v>
      </c>
      <c r="AT33" s="65">
        <f t="shared" si="7"/>
        <v>0</v>
      </c>
      <c r="AU33" s="66">
        <f t="shared" si="0"/>
        <v>0</v>
      </c>
      <c r="AV33" s="67"/>
    </row>
    <row r="34" spans="1:48">
      <c r="A34" s="8"/>
      <c r="B34" s="22"/>
      <c r="C34" s="22"/>
      <c r="D34" s="8"/>
      <c r="E34" s="8"/>
      <c r="F34" s="8"/>
      <c r="G34" s="8"/>
      <c r="H34" s="8"/>
      <c r="I34" s="8"/>
      <c r="J34" s="8"/>
      <c r="K34" s="8"/>
      <c r="L34" s="21"/>
      <c r="M34" s="27"/>
      <c r="N34" s="27"/>
      <c r="O34" s="8"/>
      <c r="P34" s="8"/>
      <c r="Q34" s="18"/>
      <c r="R34" s="18"/>
      <c r="S34" s="18"/>
      <c r="T34" s="18"/>
      <c r="U34" s="18"/>
      <c r="V34" s="18"/>
      <c r="W34" s="18"/>
      <c r="X34" s="18"/>
      <c r="Y34" s="41"/>
      <c r="Z34" s="33"/>
      <c r="AA34" s="18"/>
      <c r="AB34" s="37"/>
      <c r="AC34" s="37"/>
      <c r="AD34" s="46"/>
      <c r="AE34" s="36">
        <f t="shared" si="5"/>
        <v>0</v>
      </c>
      <c r="AF34" s="36">
        <f t="shared" si="6"/>
        <v>0</v>
      </c>
      <c r="AG34" s="49"/>
      <c r="AH34" s="49"/>
      <c r="AI34" s="49"/>
      <c r="AJ34" s="49"/>
      <c r="AK34" s="49"/>
      <c r="AL34" s="49"/>
      <c r="AM34" s="50"/>
      <c r="AN34" s="50"/>
      <c r="AO34" s="50"/>
      <c r="AP34" s="50"/>
      <c r="AQ34" s="50"/>
      <c r="AR34" s="50"/>
      <c r="AS34" s="50"/>
      <c r="AT34" s="65">
        <f t="shared" si="7"/>
        <v>0</v>
      </c>
      <c r="AU34" s="66">
        <f t="shared" si="0"/>
        <v>0</v>
      </c>
      <c r="AV34" s="67"/>
    </row>
    <row r="35" spans="1:48">
      <c r="A35" s="8"/>
      <c r="B35" s="22"/>
      <c r="C35" s="22"/>
      <c r="D35" s="8"/>
      <c r="E35" s="8"/>
      <c r="F35" s="8"/>
      <c r="G35" s="8"/>
      <c r="H35" s="8"/>
      <c r="I35" s="8"/>
      <c r="J35" s="8"/>
      <c r="K35" s="8"/>
      <c r="L35" s="21"/>
      <c r="M35" s="27"/>
      <c r="N35" s="27"/>
      <c r="O35" s="8"/>
      <c r="P35" s="8"/>
      <c r="Q35" s="18"/>
      <c r="R35" s="18"/>
      <c r="S35" s="18"/>
      <c r="T35" s="18"/>
      <c r="U35" s="18"/>
      <c r="V35" s="18"/>
      <c r="W35" s="18"/>
      <c r="X35" s="18"/>
      <c r="Y35" s="41"/>
      <c r="Z35" s="33"/>
      <c r="AA35" s="18"/>
      <c r="AB35" s="37"/>
      <c r="AC35" s="37"/>
      <c r="AD35" s="46"/>
      <c r="AE35" s="37"/>
      <c r="AF35" s="37"/>
      <c r="AG35" s="55"/>
      <c r="AH35" s="55"/>
      <c r="AI35" s="55"/>
      <c r="AJ35" s="55"/>
      <c r="AK35" s="55"/>
      <c r="AL35" s="55"/>
      <c r="AM35" s="56"/>
      <c r="AN35" s="56"/>
      <c r="AO35" s="56"/>
      <c r="AP35" s="56"/>
      <c r="AQ35" s="56"/>
      <c r="AR35" s="56"/>
      <c r="AS35" s="56"/>
      <c r="AT35" s="48"/>
      <c r="AU35" s="61">
        <f t="shared" si="0"/>
        <v>0</v>
      </c>
    </row>
    <row r="36" spans="1:48">
      <c r="B36" s="2">
        <v>3</v>
      </c>
      <c r="E36">
        <v>2</v>
      </c>
      <c r="G36">
        <v>2</v>
      </c>
      <c r="Q36">
        <v>3</v>
      </c>
      <c r="R36">
        <v>3</v>
      </c>
      <c r="S36">
        <v>3</v>
      </c>
      <c r="U36">
        <v>1</v>
      </c>
      <c r="V36">
        <v>1</v>
      </c>
      <c r="W36">
        <v>1</v>
      </c>
      <c r="AH36" s="47">
        <v>2</v>
      </c>
      <c r="AI36" s="47">
        <v>3</v>
      </c>
      <c r="AK36" s="47">
        <v>2</v>
      </c>
      <c r="AQ36" s="47">
        <v>1</v>
      </c>
      <c r="AT36" s="48"/>
      <c r="AU36" s="58"/>
    </row>
    <row r="37" spans="1:48">
      <c r="I37">
        <v>2</v>
      </c>
      <c r="R37">
        <v>1</v>
      </c>
      <c r="U37">
        <v>1</v>
      </c>
      <c r="V37">
        <v>1</v>
      </c>
      <c r="W37">
        <v>2</v>
      </c>
      <c r="AJ37" s="47">
        <v>1</v>
      </c>
      <c r="AL37" s="47">
        <v>2</v>
      </c>
      <c r="AM37" s="47">
        <v>3</v>
      </c>
      <c r="AN37" s="47">
        <v>3</v>
      </c>
      <c r="AO37" s="47">
        <v>2</v>
      </c>
      <c r="AP37" s="47">
        <v>3</v>
      </c>
      <c r="AR37" s="47">
        <v>3</v>
      </c>
    </row>
    <row r="38" spans="1:48">
      <c r="B38" s="2">
        <v>3</v>
      </c>
      <c r="E38">
        <v>3</v>
      </c>
      <c r="F38">
        <v>2</v>
      </c>
      <c r="H38">
        <v>2</v>
      </c>
      <c r="Q38">
        <v>1</v>
      </c>
      <c r="T38">
        <v>2</v>
      </c>
      <c r="AH38" s="47">
        <v>3</v>
      </c>
      <c r="AI38" s="47">
        <v>1</v>
      </c>
      <c r="AO38" s="47">
        <v>1</v>
      </c>
      <c r="AR38" s="47">
        <v>3</v>
      </c>
    </row>
    <row r="39" spans="1:48">
      <c r="C39" s="2">
        <v>5</v>
      </c>
      <c r="E39">
        <v>3</v>
      </c>
      <c r="G39">
        <v>2</v>
      </c>
      <c r="J39">
        <v>2</v>
      </c>
      <c r="K39">
        <v>3</v>
      </c>
      <c r="AJ39" s="47">
        <v>3</v>
      </c>
      <c r="AK39" s="47">
        <v>2</v>
      </c>
      <c r="AL39" s="47">
        <v>1</v>
      </c>
      <c r="AM39" s="47">
        <v>2</v>
      </c>
      <c r="AN39" s="47">
        <v>2</v>
      </c>
      <c r="AP39" s="47">
        <v>2</v>
      </c>
      <c r="AQ39" s="47">
        <v>2</v>
      </c>
      <c r="AR39" s="47">
        <v>1</v>
      </c>
    </row>
    <row r="40" spans="1:48">
      <c r="H40">
        <v>2</v>
      </c>
      <c r="I40">
        <v>3</v>
      </c>
      <c r="S40">
        <v>3</v>
      </c>
      <c r="T40">
        <v>3</v>
      </c>
      <c r="U40">
        <v>3</v>
      </c>
      <c r="V40">
        <v>3</v>
      </c>
      <c r="W40">
        <v>3</v>
      </c>
      <c r="AK40" s="47">
        <v>3</v>
      </c>
      <c r="AM40" s="47">
        <v>2</v>
      </c>
      <c r="AO40" s="47">
        <v>2</v>
      </c>
      <c r="AR40" s="47">
        <v>3</v>
      </c>
    </row>
  </sheetData>
  <phoneticPr fontId="1" type="noConversion"/>
  <pageMargins left="0.7" right="0.7" top="0.75" bottom="0.75" header="0.3" footer="0.3"/>
  <pageSetup paperSize="9" orientation="portrait" horizontalDpi="4294967293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elte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</dc:creator>
  <cp:lastModifiedBy>grolmusz</cp:lastModifiedBy>
  <dcterms:created xsi:type="dcterms:W3CDTF">2013-03-05T19:51:57Z</dcterms:created>
  <dcterms:modified xsi:type="dcterms:W3CDTF">2013-12-29T15:39:52Z</dcterms:modified>
</cp:coreProperties>
</file>